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jakac\Desktop\"/>
    </mc:Choice>
  </mc:AlternateContent>
  <bookViews>
    <workbookView xWindow="0" yWindow="0" windowWidth="24000" windowHeight="9735"/>
  </bookViews>
  <sheets>
    <sheet name="2022.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5" i="3" l="1"/>
  <c r="M211" i="3"/>
  <c r="M166" i="3"/>
  <c r="M164" i="3"/>
  <c r="M155" i="3"/>
  <c r="M127" i="3"/>
  <c r="M192" i="3"/>
  <c r="M107" i="3"/>
  <c r="M126" i="3"/>
  <c r="M125" i="3"/>
  <c r="M129" i="3"/>
  <c r="M83" i="3"/>
  <c r="M84" i="3"/>
  <c r="M86" i="3"/>
  <c r="M213" i="3"/>
  <c r="M140" i="3"/>
  <c r="M118" i="3"/>
  <c r="M96" i="3"/>
  <c r="M90" i="3" l="1"/>
  <c r="M52" i="3"/>
  <c r="M212" i="3" l="1"/>
  <c r="M210" i="3"/>
  <c r="M209" i="3" s="1"/>
  <c r="M205" i="3"/>
  <c r="M204" i="3"/>
  <c r="M202" i="3"/>
  <c r="M200" i="3"/>
  <c r="M198" i="3"/>
  <c r="M195" i="3"/>
  <c r="M188" i="3"/>
  <c r="M186" i="3"/>
  <c r="M179" i="3"/>
  <c r="M178" i="3"/>
  <c r="M174" i="3"/>
  <c r="M165" i="3"/>
  <c r="M154" i="3"/>
  <c r="M153" i="3"/>
  <c r="M147" i="3"/>
  <c r="M136" i="3"/>
  <c r="M130" i="3"/>
  <c r="M117" i="3"/>
  <c r="M116" i="3"/>
  <c r="M63" i="3"/>
  <c r="M62" i="3" s="1"/>
  <c r="M20" i="3" s="1"/>
  <c r="M60" i="3"/>
  <c r="M59" i="3" s="1"/>
  <c r="M51" i="3"/>
  <c r="M32" i="3" s="1"/>
  <c r="N51" i="3"/>
  <c r="M48" i="3"/>
  <c r="M35" i="3" s="1"/>
  <c r="M46" i="3"/>
  <c r="M43" i="3"/>
  <c r="M115" i="3" l="1"/>
  <c r="M45" i="3"/>
  <c r="M37" i="3" s="1"/>
  <c r="M11" i="3" s="1"/>
  <c r="M13" i="3" s="1"/>
  <c r="M172" i="3"/>
  <c r="M82" i="3"/>
  <c r="M81" i="3" s="1"/>
  <c r="M80" i="3" s="1"/>
  <c r="M33" i="3"/>
  <c r="M31" i="3" s="1"/>
  <c r="M89" i="3"/>
  <c r="M15" i="3"/>
  <c r="M208" i="3"/>
  <c r="M88" i="3" l="1"/>
  <c r="M222" i="3" s="1"/>
  <c r="M65" i="3"/>
  <c r="M22" i="3"/>
  <c r="M14" i="3" l="1"/>
  <c r="M16" i="3" s="1"/>
  <c r="M23" i="3" s="1"/>
  <c r="M24" i="3" s="1"/>
  <c r="M79" i="3"/>
  <c r="M17" i="3" l="1"/>
</calcChain>
</file>

<file path=xl/sharedStrings.xml><?xml version="1.0" encoding="utf-8"?>
<sst xmlns="http://schemas.openxmlformats.org/spreadsheetml/2006/main" count="426" uniqueCount="252">
  <si>
    <t xml:space="preserve">Na temelju članka 32. Zakona o proračunu (''Narodne novine'' broj 87/08. i 136/12.) , članka 26. Statuta Javne vatrogasne postrojbe  Buzet  </t>
  </si>
  <si>
    <t>donijelo:</t>
  </si>
  <si>
    <t>A. RAČUN PRIHODA I RASHODA</t>
  </si>
  <si>
    <t>Prihodi poslovanja</t>
  </si>
  <si>
    <t>UKUPNO PRIHODI</t>
  </si>
  <si>
    <t>Rashodi poslovanja</t>
  </si>
  <si>
    <t>Rashodi za nabavu nefinancijske imovine</t>
  </si>
  <si>
    <t>UKUPNI RASHODI</t>
  </si>
  <si>
    <t>RAZLIKA - MANJAK</t>
  </si>
  <si>
    <t>B. RASPOLOŽIVA SREDSTVA IZ PRETHODNE GODINE (VIŠAK PRIHODA)</t>
  </si>
  <si>
    <t>Vlastiti izvori</t>
  </si>
  <si>
    <t>REKAPITULACIJA</t>
  </si>
  <si>
    <t>UKUPNI PRIHODI</t>
  </si>
  <si>
    <t>RAZLIKA VIŠAK / MANJAK</t>
  </si>
  <si>
    <t>A. RAČUN PRIHODA</t>
  </si>
  <si>
    <t>IZVOR</t>
  </si>
  <si>
    <t>FUNKCIJA</t>
  </si>
  <si>
    <t>1. opći prihodi i primici</t>
  </si>
  <si>
    <t>2. vlastiti prihodi</t>
  </si>
  <si>
    <t>4. prih.za pos.namjene</t>
  </si>
  <si>
    <t>5. pomoći</t>
  </si>
  <si>
    <t>6. donacije</t>
  </si>
  <si>
    <t>RAZ-RED</t>
  </si>
  <si>
    <t>SKUPINA</t>
  </si>
  <si>
    <t>POD SKUPINA</t>
  </si>
  <si>
    <t>ODJELJAK</t>
  </si>
  <si>
    <t>VRSTA PRIHODA</t>
  </si>
  <si>
    <t>POZICIJA</t>
  </si>
  <si>
    <t>UKUPNO  PRIHODI PO IZVORIMA FINANCIRANJA</t>
  </si>
  <si>
    <t>Izvor financiranja: PRORAČUN GRADA BUZETA</t>
  </si>
  <si>
    <t>Izvor financiranja: VLASTITI PRIHODI</t>
  </si>
  <si>
    <t>Izvor financiranja: POMOĆI</t>
  </si>
  <si>
    <t>Izvor financiranja: DONACIJE</t>
  </si>
  <si>
    <t>VIŠAK PRIHODA IZ PRETHODNE GODINE</t>
  </si>
  <si>
    <t>6</t>
  </si>
  <si>
    <t>Pomoći iz inozemstva i od subjekata unutar općeg proračuna</t>
  </si>
  <si>
    <t>Pomoći proračunu</t>
  </si>
  <si>
    <t>Tekuće pomoći iz državnog proračuna - vlada</t>
  </si>
  <si>
    <t>Pomoći proračunskim korisnicima iz proračuna RH</t>
  </si>
  <si>
    <t>Tekće pomoći iz državnog proračuna proračunskim korisnicima JLPRS</t>
  </si>
  <si>
    <t>64</t>
  </si>
  <si>
    <t>Prihodi od FINANCIJSKE IMOVINE imovine</t>
  </si>
  <si>
    <t>Kamate na depozit</t>
  </si>
  <si>
    <t>66</t>
  </si>
  <si>
    <t>Prihodi od prodaje proizvoda i robe te pruženih usluga i prihodi od donacija</t>
  </si>
  <si>
    <t>661</t>
  </si>
  <si>
    <t>Prihodi od prodaje proizvoda i roba te pruženih usluga</t>
  </si>
  <si>
    <t>Vlastiti prihod</t>
  </si>
  <si>
    <t>P121</t>
  </si>
  <si>
    <t>663</t>
  </si>
  <si>
    <t>Donacije od pravnih i fizičkih osoba izvan općeg proračuna</t>
  </si>
  <si>
    <t>Donacije - PVZ Buzet</t>
  </si>
  <si>
    <t>P122</t>
  </si>
  <si>
    <t>Donacije - VZIŽ</t>
  </si>
  <si>
    <t>Prihodi iz proračuna</t>
  </si>
  <si>
    <t>Prihodi za financiranje rashoda poslovanja</t>
  </si>
  <si>
    <t>Prihodi za financiranje vatrogastva - iznad minimalnog standarda - Grad Buzet</t>
  </si>
  <si>
    <t>Prihodi za financiranje vatrogastva - iznad minimalnog standarda - Općina Lanišće</t>
  </si>
  <si>
    <t>P124</t>
  </si>
  <si>
    <t>Kazne, upravne mjere i ostali prihodi</t>
  </si>
  <si>
    <t>Ostali prihodi</t>
  </si>
  <si>
    <t>Ostali nespomenuti prihodi</t>
  </si>
  <si>
    <t>P140</t>
  </si>
  <si>
    <t>B. RAČUN RASHODA</t>
  </si>
  <si>
    <t>1. opći prihodi i primici GRAD BUZET i OPĆINA LANIŠĆE</t>
  </si>
  <si>
    <t>4. pomoći</t>
  </si>
  <si>
    <t>5. donacije</t>
  </si>
  <si>
    <t>6. prihodi od prodaje nef. Imov.</t>
  </si>
  <si>
    <t>VRSTA RASHODA</t>
  </si>
  <si>
    <t>POZICIJE</t>
  </si>
  <si>
    <t>3</t>
  </si>
  <si>
    <t>TEKUĆI RASHODI</t>
  </si>
  <si>
    <t>Program:A02  VATROGASNE SLUŽBE</t>
  </si>
  <si>
    <t>Aktivnost:A100401 REDOVNA DJELATNOST JVP BUZET</t>
  </si>
  <si>
    <t>UKUPNO IZDACI PO IZVORIMA FINANCIRANJA</t>
  </si>
  <si>
    <t>RASHODI POSLOVANJA</t>
  </si>
  <si>
    <t>31</t>
  </si>
  <si>
    <t>Rashodi za zaposlene</t>
  </si>
  <si>
    <t>311</t>
  </si>
  <si>
    <t>Plaće (Bruto)</t>
  </si>
  <si>
    <t>min.stan.</t>
  </si>
  <si>
    <t>Plaće za redovan rad</t>
  </si>
  <si>
    <t>R069</t>
  </si>
  <si>
    <t>grad Buzet</t>
  </si>
  <si>
    <t>R093</t>
  </si>
  <si>
    <t>pvz</t>
  </si>
  <si>
    <t>R093A</t>
  </si>
  <si>
    <t>312</t>
  </si>
  <si>
    <t>Ostali rashodi za zaposlene</t>
  </si>
  <si>
    <t>Naknade za bolest</t>
  </si>
  <si>
    <t>R070</t>
  </si>
  <si>
    <t>Regres za godišnji odmor</t>
  </si>
  <si>
    <t>Jubilarna nagrada</t>
  </si>
  <si>
    <t>Pokloni djeci</t>
  </si>
  <si>
    <t>313</t>
  </si>
  <si>
    <t>Doprinosi na plaće</t>
  </si>
  <si>
    <t>Doprinosi za obvezno zdravstveno osiguranje</t>
  </si>
  <si>
    <t>R072</t>
  </si>
  <si>
    <t>Doprinos za obvezno zdravstveno osiguranje</t>
  </si>
  <si>
    <t>R095</t>
  </si>
  <si>
    <t>R095A</t>
  </si>
  <si>
    <t>Ostali doprinosi - benificirani staž</t>
  </si>
  <si>
    <t>R071</t>
  </si>
  <si>
    <t>R094</t>
  </si>
  <si>
    <t>Materijalni rashodi</t>
  </si>
  <si>
    <t>Naknade troškova zaposlenima</t>
  </si>
  <si>
    <t>Naknade za prijevoz na posao i s posla</t>
  </si>
  <si>
    <t>R076</t>
  </si>
  <si>
    <t>Dnevnice za službeni put u zemlji</t>
  </si>
  <si>
    <t>R075</t>
  </si>
  <si>
    <t>vl. Prihod</t>
  </si>
  <si>
    <t>R075A</t>
  </si>
  <si>
    <t>Seminari, savjetovanja i simpoziji</t>
  </si>
  <si>
    <t>R077</t>
  </si>
  <si>
    <t>Tečajevi i stručni ispiti</t>
  </si>
  <si>
    <t>R077A</t>
  </si>
  <si>
    <t>322</t>
  </si>
  <si>
    <t>Rashodi za materijal i energiju</t>
  </si>
  <si>
    <t>višak prihoda</t>
  </si>
  <si>
    <t>Uredski materijal i ostali materijalni rashodi</t>
  </si>
  <si>
    <t>min. stan.</t>
  </si>
  <si>
    <t>Uredski materijal</t>
  </si>
  <si>
    <t>R078</t>
  </si>
  <si>
    <t>Literatura (publikacije, časopisi, glasila, knjige i ostalo)</t>
  </si>
  <si>
    <t>R078A</t>
  </si>
  <si>
    <t>Materijal i sredstva za čišćenje i održavanje</t>
  </si>
  <si>
    <t>R079</t>
  </si>
  <si>
    <t>Ostali matrijal za potrebe redovnog poslovanja</t>
  </si>
  <si>
    <t>R079A</t>
  </si>
  <si>
    <t>Materijal i sirovine</t>
  </si>
  <si>
    <t>Namirnice</t>
  </si>
  <si>
    <t>R635</t>
  </si>
  <si>
    <t>R635A</t>
  </si>
  <si>
    <t>Energija</t>
  </si>
  <si>
    <t>Potrošnja električne energije</t>
  </si>
  <si>
    <t>R080</t>
  </si>
  <si>
    <t>Plin</t>
  </si>
  <si>
    <t>R080A</t>
  </si>
  <si>
    <t>Motorni benzin i dizel gorivo</t>
  </si>
  <si>
    <t>R081</t>
  </si>
  <si>
    <t>R081A</t>
  </si>
  <si>
    <t>Materijal i dijelovi za tekuće i investicijsko održavanje</t>
  </si>
  <si>
    <t>Materijal i dijelovi za tekuće i investicijsko održavanje postrojenja i opreme</t>
  </si>
  <si>
    <t>R082</t>
  </si>
  <si>
    <t>R082A</t>
  </si>
  <si>
    <t>Materijal i dijelovi za tekuće i investicijsko održavanje vozila</t>
  </si>
  <si>
    <t xml:space="preserve">Ostali materijal i dijelovi za tekuće i investicijsko održavanje </t>
  </si>
  <si>
    <t>Sitni inventar</t>
  </si>
  <si>
    <t>Sitan inventar i auto gume</t>
  </si>
  <si>
    <t>R083</t>
  </si>
  <si>
    <t xml:space="preserve">Sitan inventar </t>
  </si>
  <si>
    <t>Auto gume</t>
  </si>
  <si>
    <t>R083D</t>
  </si>
  <si>
    <t>pvz buzet</t>
  </si>
  <si>
    <t>općina Lanišće</t>
  </si>
  <si>
    <t>R083A</t>
  </si>
  <si>
    <t>Službena, radna i zaštitna odjeća i obuća</t>
  </si>
  <si>
    <t>R084</t>
  </si>
  <si>
    <t>R084A</t>
  </si>
  <si>
    <t>R084B</t>
  </si>
  <si>
    <t>323</t>
  </si>
  <si>
    <t>Rashodi za usluge</t>
  </si>
  <si>
    <t>Usluge telefona</t>
  </si>
  <si>
    <t>Usluge fiksnog telefona</t>
  </si>
  <si>
    <t>R085</t>
  </si>
  <si>
    <t>vl.prihod</t>
  </si>
  <si>
    <t>Poštarina (pisma, tiskanice i sl.)</t>
  </si>
  <si>
    <t>R085A</t>
  </si>
  <si>
    <t>Usluge tekućeg i investicijskog održavanja</t>
  </si>
  <si>
    <t>Usluge tekućeg i investicijskog održavanja postrojenja i opreme</t>
  </si>
  <si>
    <t>R086</t>
  </si>
  <si>
    <t>R086A</t>
  </si>
  <si>
    <t>Usluge tekućeg i investicijskog održavanje vozila</t>
  </si>
  <si>
    <t>Usluge  tekućeg i investicijskog održavanja vozila</t>
  </si>
  <si>
    <t>R086C</t>
  </si>
  <si>
    <t>Usluge promidžbe i informiranja</t>
  </si>
  <si>
    <t>Elektronski medij - HRT</t>
  </si>
  <si>
    <t>R087</t>
  </si>
  <si>
    <t>Komunalne usluge</t>
  </si>
  <si>
    <t>Opskrba vodom</t>
  </si>
  <si>
    <t>R088</t>
  </si>
  <si>
    <t>R088A</t>
  </si>
  <si>
    <t>Intelektualne i osobne usluge</t>
  </si>
  <si>
    <t>vziž</t>
  </si>
  <si>
    <t>Ugovor o djelu - SEZONCI</t>
  </si>
  <si>
    <t>R636</t>
  </si>
  <si>
    <t>Računalne usluge</t>
  </si>
  <si>
    <t>Usluge ažuriranja računalnih baza</t>
  </si>
  <si>
    <t>R090</t>
  </si>
  <si>
    <t>R090A</t>
  </si>
  <si>
    <t>Ostale usluge</t>
  </si>
  <si>
    <t>Ostale nespomenute usluge</t>
  </si>
  <si>
    <t>R637</t>
  </si>
  <si>
    <t>Ostali nespomenuti rashodi poslovanja</t>
  </si>
  <si>
    <t>Reprezentacija</t>
  </si>
  <si>
    <t>R639</t>
  </si>
  <si>
    <t>Ostali rashodi</t>
  </si>
  <si>
    <t>R640</t>
  </si>
  <si>
    <t>Ostali financijski rashodi- bankarske usluge</t>
  </si>
  <si>
    <t>Financijske usluge</t>
  </si>
  <si>
    <t>R092</t>
  </si>
  <si>
    <t>R092A</t>
  </si>
  <si>
    <t>Aktivnost:</t>
  </si>
  <si>
    <t>4</t>
  </si>
  <si>
    <t>422</t>
  </si>
  <si>
    <t>Postrojenja i oprema</t>
  </si>
  <si>
    <t>Izvori financiranja : VIŠAK PRIHODA</t>
  </si>
  <si>
    <t>Izvori financiranja: RH - vlada</t>
  </si>
  <si>
    <t>Izvori financiranja: RH - duzs</t>
  </si>
  <si>
    <t>Računala i računalna oprema</t>
  </si>
  <si>
    <t>R641</t>
  </si>
  <si>
    <t>Oprema za protupožarnu zaštitu</t>
  </si>
  <si>
    <t>R642</t>
  </si>
  <si>
    <t>Ostala oprema</t>
  </si>
  <si>
    <t>višak prihod</t>
  </si>
  <si>
    <t>R642A</t>
  </si>
  <si>
    <t>vlada - rh</t>
  </si>
  <si>
    <t>duzs</t>
  </si>
  <si>
    <t>UKUPNO RASHODI</t>
  </si>
  <si>
    <t>Ostali materijal i sirovine</t>
  </si>
  <si>
    <t>Iznošenje i odvod smeća</t>
  </si>
  <si>
    <t>Nagrade za radne rezultate</t>
  </si>
  <si>
    <t>Pomoći iz državnog proračuna -jlprs</t>
  </si>
  <si>
    <t>Grad buzet- otpremnine</t>
  </si>
  <si>
    <t>Grad Buzet - ostali rashodi za zaposlene</t>
  </si>
  <si>
    <t>R069A</t>
  </si>
  <si>
    <t>R93B</t>
  </si>
  <si>
    <t>otpremnine</t>
  </si>
  <si>
    <t>R070B</t>
  </si>
  <si>
    <t>R070A</t>
  </si>
  <si>
    <t>Božićnica</t>
  </si>
  <si>
    <t>R095B</t>
  </si>
  <si>
    <t>grad buzet</t>
  </si>
  <si>
    <t>Tečajevi i stručni ispiti - školarina</t>
  </si>
  <si>
    <t>R077B</t>
  </si>
  <si>
    <t>R081C</t>
  </si>
  <si>
    <t>R086B</t>
  </si>
  <si>
    <t>VL.PRIHOD</t>
  </si>
  <si>
    <t>Grad buzet- materijalni trošak - gorivo za prijevoz  COVID - 19</t>
  </si>
  <si>
    <t>Buzet, 29.12.2021.</t>
  </si>
  <si>
    <t>PREDSJEDNIK VATROGASNOG VIJEĆA</t>
  </si>
  <si>
    <t xml:space="preserve">FINANCIJSKI PLAN  JAVNE VATROGASNE POSTROJBE BUZET ZA 2022. </t>
  </si>
  <si>
    <t>FINANCIJSKI  PLAN ZA 2022.</t>
  </si>
  <si>
    <t>FINANCIJSKI PLAN ZA 2022.</t>
  </si>
  <si>
    <t>P204</t>
  </si>
  <si>
    <t>P123A</t>
  </si>
  <si>
    <t>R94A</t>
  </si>
  <si>
    <t>Prihodi za financiranje decentraliziranih funkcija vatrogastva (prema Odluci o minimalnim financijskim standardima za 2021. godinu)</t>
  </si>
  <si>
    <t xml:space="preserve">                                     Damir Fabijančić</t>
  </si>
  <si>
    <t xml:space="preserve">te članka 6. Sporazuma o osnivanju Javne vatrogasne postrojbe Buzet Vatrogasno  vijeće je na 2. sjednici održanoj dana29.12.2021. godine </t>
  </si>
  <si>
    <t>KLASA: 810-01/21-1/49</t>
  </si>
  <si>
    <t>Urbroj: 2106/01-26-21-1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</si>
</sst>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;\-#,##0.00\ ;&quot; -&quot;#\ ;@\ "/>
    <numFmt numFmtId="165" formatCode="#,##0.00_ ;\-#,##0.00\ "/>
    <numFmt numFmtId="166" formatCode="#,##0\ ;\-#,##0\ "/>
  </numFmts>
  <fonts count="1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Calibri"/>
      <family val="2"/>
      <charset val="238"/>
    </font>
    <font>
      <b/>
      <sz val="14"/>
      <name val="Arial"/>
      <family val="2"/>
      <charset val="238"/>
    </font>
    <font>
      <sz val="14"/>
      <color indexed="63"/>
      <name val="Arial"/>
      <family val="2"/>
      <charset val="238"/>
    </font>
    <font>
      <sz val="14"/>
      <color indexed="8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5"/>
        <bgColor indexed="51"/>
      </patternFill>
    </fill>
    <fill>
      <patternFill patternType="solid">
        <fgColor theme="5" tint="0.59999389629810485"/>
        <bgColor indexed="51"/>
      </patternFill>
    </fill>
    <fill>
      <patternFill patternType="solid">
        <fgColor theme="7" tint="0.59999389629810485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/>
        <bgColor indexed="52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86">
    <xf numFmtId="0" fontId="0" fillId="0" borderId="0" xfId="0"/>
    <xf numFmtId="0" fontId="1" fillId="0" borderId="0" xfId="1"/>
    <xf numFmtId="0" fontId="1" fillId="0" borderId="0" xfId="1" applyAlignment="1">
      <alignment readingOrder="1"/>
    </xf>
    <xf numFmtId="0" fontId="2" fillId="0" borderId="0" xfId="1" applyFont="1"/>
    <xf numFmtId="0" fontId="2" fillId="0" borderId="1" xfId="1" applyFont="1" applyBorder="1"/>
    <xf numFmtId="0" fontId="4" fillId="0" borderId="0" xfId="1" applyFont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/>
    <xf numFmtId="0" fontId="7" fillId="11" borderId="1" xfId="1" applyFont="1" applyFill="1" applyBorder="1" applyAlignment="1">
      <alignment horizontal="left" wrapText="1"/>
    </xf>
    <xf numFmtId="4" fontId="1" fillId="0" borderId="0" xfId="1" applyNumberFormat="1"/>
    <xf numFmtId="4" fontId="8" fillId="0" borderId="0" xfId="1" applyNumberFormat="1" applyFont="1"/>
    <xf numFmtId="0" fontId="7" fillId="13" borderId="1" xfId="1" applyFont="1" applyFill="1" applyBorder="1" applyAlignment="1">
      <alignment horizontal="center"/>
    </xf>
    <xf numFmtId="0" fontId="7" fillId="13" borderId="1" xfId="1" applyFont="1" applyFill="1" applyBorder="1" applyAlignment="1">
      <alignment horizontal="center" wrapText="1"/>
    </xf>
    <xf numFmtId="0" fontId="1" fillId="13" borderId="0" xfId="1" applyFill="1"/>
    <xf numFmtId="0" fontId="1" fillId="0" borderId="0" xfId="1" applyAlignment="1">
      <alignment horizontal="right"/>
    </xf>
    <xf numFmtId="0" fontId="9" fillId="0" borderId="0" xfId="1" applyFont="1"/>
    <xf numFmtId="0" fontId="3" fillId="0" borderId="0" xfId="0" applyFont="1"/>
    <xf numFmtId="0" fontId="8" fillId="19" borderId="0" xfId="1" applyFont="1" applyFill="1"/>
    <xf numFmtId="0" fontId="8" fillId="19" borderId="0" xfId="1" applyFont="1" applyFill="1" applyAlignment="1">
      <alignment readingOrder="1"/>
    </xf>
    <xf numFmtId="0" fontId="10" fillId="0" borderId="0" xfId="1" applyFont="1"/>
    <xf numFmtId="0" fontId="10" fillId="0" borderId="0" xfId="1" applyFont="1" applyAlignment="1">
      <alignment readingOrder="1"/>
    </xf>
    <xf numFmtId="0" fontId="10" fillId="0" borderId="1" xfId="1" applyFont="1" applyBorder="1"/>
    <xf numFmtId="0" fontId="11" fillId="0" borderId="2" xfId="1" applyFont="1" applyBorder="1" applyAlignment="1">
      <alignment horizontal="center" vertical="center" wrapText="1" readingOrder="1"/>
    </xf>
    <xf numFmtId="0" fontId="11" fillId="0" borderId="3" xfId="1" applyFont="1" applyBorder="1" applyAlignment="1">
      <alignment horizontal="center" vertical="center" wrapText="1" readingOrder="1"/>
    </xf>
    <xf numFmtId="0" fontId="12" fillId="0" borderId="0" xfId="0" applyFont="1"/>
    <xf numFmtId="4" fontId="2" fillId="0" borderId="2" xfId="1" applyNumberFormat="1" applyFont="1" applyBorder="1" applyAlignment="1">
      <alignment readingOrder="1"/>
    </xf>
    <xf numFmtId="4" fontId="2" fillId="0" borderId="3" xfId="1" applyNumberFormat="1" applyFont="1" applyBorder="1" applyAlignment="1">
      <alignment readingOrder="1"/>
    </xf>
    <xf numFmtId="4" fontId="10" fillId="0" borderId="2" xfId="1" applyNumberFormat="1" applyFont="1" applyBorder="1" applyAlignment="1">
      <alignment readingOrder="1"/>
    </xf>
    <xf numFmtId="4" fontId="10" fillId="0" borderId="3" xfId="1" applyNumberFormat="1" applyFont="1" applyBorder="1" applyAlignment="1">
      <alignment readingOrder="1"/>
    </xf>
    <xf numFmtId="4" fontId="10" fillId="0" borderId="0" xfId="1" applyNumberFormat="1" applyFont="1" applyAlignment="1">
      <alignment readingOrder="1"/>
    </xf>
    <xf numFmtId="0" fontId="10" fillId="0" borderId="3" xfId="1" applyFont="1" applyBorder="1" applyAlignment="1">
      <alignment readingOrder="1"/>
    </xf>
    <xf numFmtId="0" fontId="10" fillId="0" borderId="2" xfId="1" applyFont="1" applyBorder="1" applyAlignment="1">
      <alignment readingOrder="1"/>
    </xf>
    <xf numFmtId="0" fontId="2" fillId="0" borderId="2" xfId="1" applyFont="1" applyBorder="1" applyAlignment="1">
      <alignment readingOrder="1"/>
    </xf>
    <xf numFmtId="0" fontId="2" fillId="0" borderId="3" xfId="1" applyFont="1" applyBorder="1" applyAlignment="1">
      <alignment readingOrder="1"/>
    </xf>
    <xf numFmtId="4" fontId="2" fillId="0" borderId="0" xfId="1" applyNumberFormat="1" applyFont="1" applyAlignment="1">
      <alignment readingOrder="1"/>
    </xf>
    <xf numFmtId="0" fontId="13" fillId="0" borderId="1" xfId="1" applyFont="1" applyBorder="1" applyAlignment="1">
      <alignment horizontal="center" vertical="center" textRotation="90"/>
    </xf>
    <xf numFmtId="0" fontId="12" fillId="0" borderId="3" xfId="0" applyFont="1" applyBorder="1"/>
    <xf numFmtId="0" fontId="13" fillId="0" borderId="1" xfId="1" applyFont="1" applyBorder="1" applyAlignment="1">
      <alignment horizontal="center" vertical="center" textRotation="90" wrapText="1"/>
    </xf>
    <xf numFmtId="0" fontId="13" fillId="0" borderId="1" xfId="1" applyFont="1" applyBorder="1" applyAlignment="1">
      <alignment vertical="center" textRotation="90" wrapText="1"/>
    </xf>
    <xf numFmtId="0" fontId="13" fillId="0" borderId="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top" wrapText="1"/>
    </xf>
    <xf numFmtId="4" fontId="13" fillId="2" borderId="2" xfId="1" applyNumberFormat="1" applyFont="1" applyFill="1" applyBorder="1" applyAlignment="1">
      <alignment horizontal="right" vertical="center" wrapText="1" readingOrder="1"/>
    </xf>
    <xf numFmtId="0" fontId="10" fillId="3" borderId="3" xfId="1" applyFont="1" applyFill="1" applyBorder="1"/>
    <xf numFmtId="0" fontId="13" fillId="2" borderId="1" xfId="1" applyFont="1" applyFill="1" applyBorder="1" applyAlignment="1">
      <alignment horizontal="left" wrapText="1"/>
    </xf>
    <xf numFmtId="4" fontId="13" fillId="4" borderId="2" xfId="1" applyNumberFormat="1" applyFont="1" applyFill="1" applyBorder="1" applyAlignment="1">
      <alignment horizontal="right" wrapText="1" readingOrder="1"/>
    </xf>
    <xf numFmtId="4" fontId="13" fillId="4" borderId="2" xfId="1" applyNumberFormat="1" applyFont="1" applyFill="1" applyBorder="1" applyAlignment="1">
      <alignment horizontal="right" vertical="center" wrapText="1" readingOrder="1"/>
    </xf>
    <xf numFmtId="164" fontId="13" fillId="2" borderId="1" xfId="1" applyNumberFormat="1" applyFont="1" applyFill="1" applyBorder="1" applyAlignment="1">
      <alignment horizontal="left" wrapText="1"/>
    </xf>
    <xf numFmtId="0" fontId="9" fillId="0" borderId="0" xfId="1" applyFont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3" fillId="5" borderId="1" xfId="1" applyFont="1" applyFill="1" applyBorder="1" applyAlignment="1">
      <alignment horizontal="left" wrapText="1"/>
    </xf>
    <xf numFmtId="164" fontId="13" fillId="5" borderId="2" xfId="1" applyNumberFormat="1" applyFont="1" applyFill="1" applyBorder="1" applyAlignment="1">
      <alignment horizontal="right" wrapText="1"/>
    </xf>
    <xf numFmtId="164" fontId="13" fillId="5" borderId="4" xfId="1" applyNumberFormat="1" applyFont="1" applyFill="1" applyBorder="1" applyAlignment="1">
      <alignment horizontal="right" wrapText="1"/>
    </xf>
    <xf numFmtId="0" fontId="13" fillId="6" borderId="1" xfId="1" applyFont="1" applyFill="1" applyBorder="1" applyAlignment="1">
      <alignment horizontal="center"/>
    </xf>
    <xf numFmtId="0" fontId="13" fillId="6" borderId="1" xfId="1" applyFont="1" applyFill="1" applyBorder="1" applyAlignment="1">
      <alignment horizontal="left" wrapText="1"/>
    </xf>
    <xf numFmtId="165" fontId="13" fillId="6" borderId="2" xfId="1" applyNumberFormat="1" applyFont="1" applyFill="1" applyBorder="1" applyAlignment="1">
      <alignment horizontal="right" wrapText="1"/>
    </xf>
    <xf numFmtId="165" fontId="13" fillId="6" borderId="3" xfId="1" applyNumberFormat="1" applyFont="1" applyFill="1" applyBorder="1" applyAlignment="1">
      <alignment horizontal="right" wrapText="1"/>
    </xf>
    <xf numFmtId="0" fontId="13" fillId="7" borderId="1" xfId="1" applyFont="1" applyFill="1" applyBorder="1" applyAlignment="1">
      <alignment horizontal="center"/>
    </xf>
    <xf numFmtId="0" fontId="13" fillId="7" borderId="1" xfId="1" applyFont="1" applyFill="1" applyBorder="1" applyAlignment="1">
      <alignment horizontal="left" wrapText="1"/>
    </xf>
    <xf numFmtId="165" fontId="13" fillId="7" borderId="2" xfId="1" applyNumberFormat="1" applyFont="1" applyFill="1" applyBorder="1" applyAlignment="1">
      <alignment horizontal="right" wrapText="1"/>
    </xf>
    <xf numFmtId="165" fontId="13" fillId="7" borderId="3" xfId="1" applyNumberFormat="1" applyFont="1" applyFill="1" applyBorder="1" applyAlignment="1">
      <alignment horizontal="right" wrapText="1"/>
    </xf>
    <xf numFmtId="0" fontId="13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left" wrapText="1"/>
    </xf>
    <xf numFmtId="165" fontId="9" fillId="8" borderId="2" xfId="1" applyNumberFormat="1" applyFont="1" applyFill="1" applyBorder="1" applyAlignment="1">
      <alignment horizontal="right" wrapText="1"/>
    </xf>
    <xf numFmtId="165" fontId="9" fillId="8" borderId="3" xfId="1" applyNumberFormat="1" applyFont="1" applyFill="1" applyBorder="1" applyAlignment="1">
      <alignment horizontal="right" wrapText="1"/>
    </xf>
    <xf numFmtId="0" fontId="13" fillId="9" borderId="1" xfId="1" applyFont="1" applyFill="1" applyBorder="1" applyAlignment="1">
      <alignment horizontal="center" wrapText="1"/>
    </xf>
    <xf numFmtId="0" fontId="13" fillId="9" borderId="1" xfId="1" applyFont="1" applyFill="1" applyBorder="1" applyAlignment="1">
      <alignment horizontal="center"/>
    </xf>
    <xf numFmtId="0" fontId="13" fillId="9" borderId="1" xfId="1" applyFont="1" applyFill="1" applyBorder="1" applyAlignment="1">
      <alignment horizontal="left" wrapText="1"/>
    </xf>
    <xf numFmtId="164" fontId="13" fillId="9" borderId="2" xfId="1" applyNumberFormat="1" applyFont="1" applyFill="1" applyBorder="1" applyAlignment="1">
      <alignment horizontal="right" wrapText="1"/>
    </xf>
    <xf numFmtId="0" fontId="10" fillId="10" borderId="3" xfId="1" applyFont="1" applyFill="1" applyBorder="1"/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left" wrapText="1"/>
    </xf>
    <xf numFmtId="4" fontId="9" fillId="0" borderId="2" xfId="1" applyNumberFormat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10" borderId="3" xfId="1" applyFont="1" applyFill="1" applyBorder="1" applyAlignment="1">
      <alignment horizontal="right"/>
    </xf>
    <xf numFmtId="0" fontId="13" fillId="11" borderId="5" xfId="1" applyFont="1" applyFill="1" applyBorder="1" applyAlignment="1">
      <alignment horizontal="center"/>
    </xf>
    <xf numFmtId="0" fontId="13" fillId="11" borderId="5" xfId="1" applyFont="1" applyFill="1" applyBorder="1" applyAlignment="1">
      <alignment horizontal="center" wrapText="1"/>
    </xf>
    <xf numFmtId="0" fontId="13" fillId="11" borderId="5" xfId="1" applyFont="1" applyFill="1" applyBorder="1" applyAlignment="1">
      <alignment horizontal="left" wrapText="1"/>
    </xf>
    <xf numFmtId="164" fontId="13" fillId="11" borderId="6" xfId="1" applyNumberFormat="1" applyFont="1" applyFill="1" applyBorder="1" applyAlignment="1">
      <alignment horizontal="right" wrapText="1"/>
    </xf>
    <xf numFmtId="0" fontId="10" fillId="12" borderId="3" xfId="1" applyFont="1" applyFill="1" applyBorder="1" applyAlignment="1">
      <alignment horizontal="right"/>
    </xf>
    <xf numFmtId="0" fontId="9" fillId="0" borderId="1" xfId="1" applyFont="1" applyBorder="1" applyAlignment="1">
      <alignment horizontal="center"/>
    </xf>
    <xf numFmtId="0" fontId="13" fillId="11" borderId="1" xfId="1" applyFont="1" applyFill="1" applyBorder="1" applyAlignment="1">
      <alignment horizontal="center"/>
    </xf>
    <xf numFmtId="0" fontId="13" fillId="11" borderId="1" xfId="1" applyFont="1" applyFill="1" applyBorder="1" applyAlignment="1">
      <alignment horizontal="center" wrapText="1"/>
    </xf>
    <xf numFmtId="0" fontId="13" fillId="11" borderId="1" xfId="1" applyFont="1" applyFill="1" applyBorder="1" applyAlignment="1">
      <alignment horizontal="left" wrapText="1"/>
    </xf>
    <xf numFmtId="164" fontId="13" fillId="11" borderId="2" xfId="1" applyNumberFormat="1" applyFont="1" applyFill="1" applyBorder="1" applyAlignment="1">
      <alignment horizontal="right" wrapText="1"/>
    </xf>
    <xf numFmtId="0" fontId="13" fillId="13" borderId="1" xfId="1" applyFont="1" applyFill="1" applyBorder="1" applyAlignment="1">
      <alignment horizontal="center"/>
    </xf>
    <xf numFmtId="0" fontId="13" fillId="13" borderId="1" xfId="1" applyFont="1" applyFill="1" applyBorder="1" applyAlignment="1">
      <alignment horizontal="center" wrapText="1"/>
    </xf>
    <xf numFmtId="164" fontId="13" fillId="9" borderId="2" xfId="1" applyNumberFormat="1" applyFont="1" applyFill="1" applyBorder="1" applyAlignment="1">
      <alignment horizontal="left" wrapText="1"/>
    </xf>
    <xf numFmtId="0" fontId="13" fillId="9" borderId="2" xfId="1" applyFont="1" applyFill="1" applyBorder="1" applyAlignment="1">
      <alignment horizontal="left" wrapText="1"/>
    </xf>
    <xf numFmtId="166" fontId="13" fillId="9" borderId="2" xfId="1" applyNumberFormat="1" applyFont="1" applyFill="1" applyBorder="1" applyAlignment="1">
      <alignment horizontal="left" wrapText="1"/>
    </xf>
    <xf numFmtId="164" fontId="13" fillId="9" borderId="4" xfId="1" applyNumberFormat="1" applyFont="1" applyFill="1" applyBorder="1" applyAlignment="1">
      <alignment horizontal="right" wrapText="1"/>
    </xf>
    <xf numFmtId="164" fontId="13" fillId="9" borderId="0" xfId="1" applyNumberFormat="1" applyFont="1" applyFill="1" applyAlignment="1">
      <alignment horizontal="left" wrapText="1"/>
    </xf>
    <xf numFmtId="0" fontId="13" fillId="9" borderId="0" xfId="1" applyFont="1" applyFill="1" applyAlignment="1">
      <alignment horizontal="left" wrapText="1"/>
    </xf>
    <xf numFmtId="166" fontId="13" fillId="9" borderId="7" xfId="1" applyNumberFormat="1" applyFont="1" applyFill="1" applyBorder="1" applyAlignment="1">
      <alignment horizontal="left" wrapText="1"/>
    </xf>
    <xf numFmtId="164" fontId="13" fillId="9" borderId="7" xfId="1" applyNumberFormat="1" applyFont="1" applyFill="1" applyBorder="1" applyAlignment="1">
      <alignment horizontal="left" wrapText="1"/>
    </xf>
    <xf numFmtId="0" fontId="13" fillId="0" borderId="2" xfId="1" applyFont="1" applyBorder="1"/>
    <xf numFmtId="0" fontId="13" fillId="0" borderId="7" xfId="1" applyFont="1" applyBorder="1"/>
    <xf numFmtId="4" fontId="13" fillId="0" borderId="2" xfId="1" applyNumberFormat="1" applyFont="1" applyBorder="1" applyAlignment="1">
      <alignment horizontal="right"/>
    </xf>
    <xf numFmtId="4" fontId="12" fillId="0" borderId="0" xfId="0" applyNumberFormat="1" applyFont="1"/>
    <xf numFmtId="4" fontId="10" fillId="0" borderId="0" xfId="1" applyNumberFormat="1" applyFont="1"/>
    <xf numFmtId="0" fontId="9" fillId="0" borderId="0" xfId="1" applyFont="1" applyAlignment="1">
      <alignment readingOrder="1"/>
    </xf>
    <xf numFmtId="0" fontId="9" fillId="0" borderId="2" xfId="1" applyFont="1" applyBorder="1" applyAlignment="1">
      <alignment readingOrder="1"/>
    </xf>
    <xf numFmtId="4" fontId="12" fillId="0" borderId="8" xfId="0" applyNumberFormat="1" applyFont="1" applyBorder="1"/>
    <xf numFmtId="0" fontId="2" fillId="0" borderId="2" xfId="1" applyFont="1" applyBorder="1" applyAlignment="1">
      <alignment horizontal="center" vertical="center" wrapText="1" readingOrder="1"/>
    </xf>
    <xf numFmtId="0" fontId="2" fillId="0" borderId="3" xfId="1" applyFont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/>
    </xf>
    <xf numFmtId="0" fontId="13" fillId="14" borderId="9" xfId="1" applyFont="1" applyFill="1" applyBorder="1" applyAlignment="1">
      <alignment horizontal="left" wrapText="1"/>
    </xf>
    <xf numFmtId="164" fontId="13" fillId="14" borderId="10" xfId="1" applyNumberFormat="1" applyFont="1" applyFill="1" applyBorder="1" applyAlignment="1">
      <alignment horizontal="right" wrapText="1"/>
    </xf>
    <xf numFmtId="0" fontId="10" fillId="15" borderId="3" xfId="1" applyFont="1" applyFill="1" applyBorder="1"/>
    <xf numFmtId="164" fontId="13" fillId="2" borderId="2" xfId="1" applyNumberFormat="1" applyFont="1" applyFill="1" applyBorder="1" applyAlignment="1">
      <alignment horizontal="right" wrapText="1"/>
    </xf>
    <xf numFmtId="0" fontId="13" fillId="2" borderId="1" xfId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right" wrapText="1"/>
    </xf>
    <xf numFmtId="165" fontId="13" fillId="2" borderId="2" xfId="1" applyNumberFormat="1" applyFont="1" applyFill="1" applyBorder="1" applyAlignment="1">
      <alignment horizontal="right" wrapText="1"/>
    </xf>
    <xf numFmtId="164" fontId="13" fillId="9" borderId="2" xfId="1" applyNumberFormat="1" applyFont="1" applyFill="1" applyBorder="1" applyAlignment="1">
      <alignment horizontal="right"/>
    </xf>
    <xf numFmtId="164" fontId="13" fillId="11" borderId="2" xfId="1" applyNumberFormat="1" applyFont="1" applyFill="1" applyBorder="1" applyAlignment="1">
      <alignment horizontal="right"/>
    </xf>
    <xf numFmtId="0" fontId="10" fillId="12" borderId="3" xfId="1" applyFont="1" applyFill="1" applyBorder="1"/>
    <xf numFmtId="0" fontId="9" fillId="13" borderId="1" xfId="1" applyFont="1" applyFill="1" applyBorder="1" applyAlignment="1">
      <alignment horizontal="left" wrapText="1"/>
    </xf>
    <xf numFmtId="4" fontId="9" fillId="13" borderId="2" xfId="1" applyNumberFormat="1" applyFont="1" applyFill="1" applyBorder="1" applyAlignment="1">
      <alignment horizontal="right"/>
    </xf>
    <xf numFmtId="0" fontId="9" fillId="13" borderId="1" xfId="1" applyFont="1" applyFill="1" applyBorder="1" applyAlignment="1">
      <alignment horizontal="center"/>
    </xf>
    <xf numFmtId="0" fontId="2" fillId="12" borderId="3" xfId="1" applyFont="1" applyFill="1" applyBorder="1" applyAlignment="1">
      <alignment horizontal="right"/>
    </xf>
    <xf numFmtId="0" fontId="9" fillId="13" borderId="1" xfId="1" applyFont="1" applyFill="1" applyBorder="1" applyAlignment="1">
      <alignment horizontal="center" wrapText="1"/>
    </xf>
    <xf numFmtId="0" fontId="13" fillId="14" borderId="1" xfId="1" applyFont="1" applyFill="1" applyBorder="1" applyAlignment="1">
      <alignment horizontal="center"/>
    </xf>
    <xf numFmtId="0" fontId="9" fillId="14" borderId="1" xfId="1" applyFont="1" applyFill="1" applyBorder="1" applyAlignment="1">
      <alignment horizontal="center"/>
    </xf>
    <xf numFmtId="0" fontId="13" fillId="14" borderId="1" xfId="1" applyFont="1" applyFill="1" applyBorder="1" applyAlignment="1">
      <alignment horizontal="left" wrapText="1"/>
    </xf>
    <xf numFmtId="4" fontId="13" fillId="14" borderId="2" xfId="1" applyNumberFormat="1" applyFont="1" applyFill="1" applyBorder="1" applyAlignment="1">
      <alignment horizontal="right"/>
    </xf>
    <xf numFmtId="0" fontId="2" fillId="15" borderId="3" xfId="1" applyFont="1" applyFill="1" applyBorder="1" applyAlignment="1">
      <alignment horizontal="right"/>
    </xf>
    <xf numFmtId="0" fontId="9" fillId="11" borderId="1" xfId="1" applyFont="1" applyFill="1" applyBorder="1" applyAlignment="1">
      <alignment horizontal="center"/>
    </xf>
    <xf numFmtId="4" fontId="13" fillId="11" borderId="2" xfId="1" applyNumberFormat="1" applyFont="1" applyFill="1" applyBorder="1" applyAlignment="1">
      <alignment horizontal="right" wrapText="1"/>
    </xf>
    <xf numFmtId="4" fontId="9" fillId="13" borderId="4" xfId="1" applyNumberFormat="1" applyFont="1" applyFill="1" applyBorder="1" applyAlignment="1">
      <alignment horizontal="right"/>
    </xf>
    <xf numFmtId="4" fontId="9" fillId="13" borderId="3" xfId="1" applyNumberFormat="1" applyFont="1" applyFill="1" applyBorder="1" applyAlignment="1">
      <alignment horizontal="right"/>
    </xf>
    <xf numFmtId="4" fontId="2" fillId="12" borderId="3" xfId="1" applyNumberFormat="1" applyFont="1" applyFill="1" applyBorder="1" applyAlignment="1">
      <alignment horizontal="right"/>
    </xf>
    <xf numFmtId="0" fontId="13" fillId="16" borderId="1" xfId="1" applyFont="1" applyFill="1" applyBorder="1" applyAlignment="1">
      <alignment horizontal="center"/>
    </xf>
    <xf numFmtId="0" fontId="13" fillId="16" borderId="1" xfId="1" applyFont="1" applyFill="1" applyBorder="1" applyAlignment="1">
      <alignment horizontal="center" wrapText="1"/>
    </xf>
    <xf numFmtId="0" fontId="13" fillId="16" borderId="1" xfId="1" applyFont="1" applyFill="1" applyBorder="1" applyAlignment="1">
      <alignment horizontal="left" wrapText="1"/>
    </xf>
    <xf numFmtId="4" fontId="13" fillId="16" borderId="2" xfId="1" applyNumberFormat="1" applyFont="1" applyFill="1" applyBorder="1" applyAlignment="1">
      <alignment horizontal="right"/>
    </xf>
    <xf numFmtId="0" fontId="10" fillId="17" borderId="3" xfId="1" applyFont="1" applyFill="1" applyBorder="1" applyAlignment="1">
      <alignment horizontal="right"/>
    </xf>
    <xf numFmtId="0" fontId="10" fillId="18" borderId="3" xfId="1" applyFont="1" applyFill="1" applyBorder="1" applyAlignment="1">
      <alignment horizontal="right"/>
    </xf>
    <xf numFmtId="0" fontId="10" fillId="13" borderId="3" xfId="1" applyFont="1" applyFill="1" applyBorder="1" applyAlignment="1">
      <alignment horizontal="right"/>
    </xf>
    <xf numFmtId="4" fontId="9" fillId="13" borderId="3" xfId="1" applyNumberFormat="1" applyFont="1" applyFill="1" applyBorder="1" applyAlignment="1">
      <alignment horizontal="right" wrapText="1"/>
    </xf>
    <xf numFmtId="4" fontId="13" fillId="16" borderId="4" xfId="1" applyNumberFormat="1" applyFont="1" applyFill="1" applyBorder="1" applyAlignment="1">
      <alignment horizontal="right"/>
    </xf>
    <xf numFmtId="4" fontId="9" fillId="13" borderId="6" xfId="1" applyNumberFormat="1" applyFont="1" applyFill="1" applyBorder="1" applyAlignment="1">
      <alignment horizontal="right"/>
    </xf>
    <xf numFmtId="0" fontId="10" fillId="13" borderId="0" xfId="1" applyFont="1" applyFill="1"/>
    <xf numFmtId="0" fontId="13" fillId="13" borderId="11" xfId="1" applyFont="1" applyFill="1" applyBorder="1" applyAlignment="1">
      <alignment horizontal="center" wrapText="1"/>
    </xf>
    <xf numFmtId="0" fontId="13" fillId="13" borderId="11" xfId="1" applyFont="1" applyFill="1" applyBorder="1" applyAlignment="1">
      <alignment horizontal="center"/>
    </xf>
    <xf numFmtId="0" fontId="9" fillId="13" borderId="11" xfId="1" applyFont="1" applyFill="1" applyBorder="1" applyAlignment="1">
      <alignment horizontal="center"/>
    </xf>
    <xf numFmtId="0" fontId="9" fillId="13" borderId="11" xfId="1" applyFont="1" applyFill="1" applyBorder="1" applyAlignment="1">
      <alignment horizontal="left" wrapText="1"/>
    </xf>
    <xf numFmtId="0" fontId="10" fillId="17" borderId="3" xfId="1" applyFont="1" applyFill="1" applyBorder="1"/>
    <xf numFmtId="0" fontId="13" fillId="16" borderId="5" xfId="1" applyFont="1" applyFill="1" applyBorder="1" applyAlignment="1">
      <alignment horizontal="center" wrapText="1"/>
    </xf>
    <xf numFmtId="0" fontId="13" fillId="16" borderId="5" xfId="1" applyFont="1" applyFill="1" applyBorder="1" applyAlignment="1">
      <alignment horizontal="center"/>
    </xf>
    <xf numFmtId="4" fontId="13" fillId="16" borderId="6" xfId="1" applyNumberFormat="1" applyFont="1" applyFill="1" applyBorder="1" applyAlignment="1">
      <alignment horizontal="right"/>
    </xf>
    <xf numFmtId="0" fontId="13" fillId="13" borderId="5" xfId="1" applyFont="1" applyFill="1" applyBorder="1" applyAlignment="1">
      <alignment horizontal="center"/>
    </xf>
    <xf numFmtId="0" fontId="9" fillId="13" borderId="5" xfId="1" applyFont="1" applyFill="1" applyBorder="1" applyAlignment="1">
      <alignment horizontal="center"/>
    </xf>
    <xf numFmtId="0" fontId="9" fillId="13" borderId="5" xfId="1" applyFont="1" applyFill="1" applyBorder="1" applyAlignment="1">
      <alignment horizontal="left" wrapText="1"/>
    </xf>
    <xf numFmtId="0" fontId="13" fillId="13" borderId="5" xfId="1" applyFont="1" applyFill="1" applyBorder="1" applyAlignment="1">
      <alignment horizontal="center" wrapText="1"/>
    </xf>
    <xf numFmtId="4" fontId="16" fillId="13" borderId="2" xfId="1" applyNumberFormat="1" applyFont="1" applyFill="1" applyBorder="1" applyAlignment="1">
      <alignment horizontal="right"/>
    </xf>
    <xf numFmtId="0" fontId="9" fillId="16" borderId="1" xfId="1" applyFont="1" applyFill="1" applyBorder="1" applyAlignment="1">
      <alignment horizontal="center"/>
    </xf>
    <xf numFmtId="0" fontId="2" fillId="17" borderId="3" xfId="1" applyFont="1" applyFill="1" applyBorder="1" applyAlignment="1">
      <alignment horizontal="right"/>
    </xf>
    <xf numFmtId="0" fontId="13" fillId="13" borderId="1" xfId="1" applyFont="1" applyFill="1" applyBorder="1" applyAlignment="1">
      <alignment horizontal="left" wrapText="1"/>
    </xf>
    <xf numFmtId="0" fontId="9" fillId="13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right"/>
    </xf>
    <xf numFmtId="0" fontId="2" fillId="3" borderId="3" xfId="1" applyFont="1" applyFill="1" applyBorder="1" applyAlignment="1">
      <alignment horizontal="right"/>
    </xf>
    <xf numFmtId="0" fontId="13" fillId="2" borderId="1" xfId="1" applyFont="1" applyFill="1" applyBorder="1" applyAlignment="1">
      <alignment horizontal="center" wrapText="1"/>
    </xf>
    <xf numFmtId="0" fontId="9" fillId="14" borderId="1" xfId="1" applyFont="1" applyFill="1" applyBorder="1"/>
    <xf numFmtId="4" fontId="13" fillId="11" borderId="2" xfId="1" applyNumberFormat="1" applyFont="1" applyFill="1" applyBorder="1" applyAlignment="1">
      <alignment horizontal="right"/>
    </xf>
    <xf numFmtId="4" fontId="13" fillId="2" borderId="4" xfId="1" applyNumberFormat="1" applyFont="1" applyFill="1" applyBorder="1" applyAlignment="1">
      <alignment horizontal="right"/>
    </xf>
    <xf numFmtId="4" fontId="13" fillId="2" borderId="3" xfId="1" applyNumberFormat="1" applyFont="1" applyFill="1" applyBorder="1" applyAlignment="1">
      <alignment horizontal="right"/>
    </xf>
    <xf numFmtId="0" fontId="9" fillId="13" borderId="1" xfId="1" applyFont="1" applyFill="1" applyBorder="1"/>
    <xf numFmtId="0" fontId="9" fillId="13" borderId="1" xfId="1" applyFont="1" applyFill="1" applyBorder="1" applyAlignment="1">
      <alignment vertical="top" wrapText="1"/>
    </xf>
    <xf numFmtId="0" fontId="10" fillId="13" borderId="1" xfId="1" applyFont="1" applyFill="1" applyBorder="1"/>
    <xf numFmtId="4" fontId="13" fillId="13" borderId="2" xfId="1" applyNumberFormat="1" applyFont="1" applyFill="1" applyBorder="1" applyAlignment="1">
      <alignment horizontal="right"/>
    </xf>
    <xf numFmtId="4" fontId="13" fillId="13" borderId="6" xfId="1" applyNumberFormat="1" applyFont="1" applyFill="1" applyBorder="1" applyAlignment="1">
      <alignment horizontal="right"/>
    </xf>
    <xf numFmtId="0" fontId="17" fillId="0" borderId="0" xfId="1" applyFont="1" applyAlignment="1">
      <alignment horizontal="center" readingOrder="1"/>
    </xf>
    <xf numFmtId="0" fontId="10" fillId="0" borderId="0" xfId="1" applyFont="1" applyAlignment="1">
      <alignment horizontal="right"/>
    </xf>
    <xf numFmtId="0" fontId="17" fillId="0" borderId="0" xfId="1" applyFont="1" applyAlignment="1">
      <alignment readingOrder="1"/>
    </xf>
    <xf numFmtId="0" fontId="2" fillId="0" borderId="0" xfId="1" applyFont="1" applyBorder="1"/>
    <xf numFmtId="4" fontId="2" fillId="0" borderId="0" xfId="1" applyNumberFormat="1" applyFont="1" applyBorder="1" applyAlignment="1">
      <alignment readingOrder="1"/>
    </xf>
    <xf numFmtId="0" fontId="5" fillId="13" borderId="1" xfId="1" applyFont="1" applyFill="1" applyBorder="1" applyAlignment="1">
      <alignment horizontal="center"/>
    </xf>
    <xf numFmtId="0" fontId="5" fillId="13" borderId="1" xfId="1" applyFont="1" applyFill="1" applyBorder="1" applyAlignment="1">
      <alignment horizontal="center" wrapText="1"/>
    </xf>
    <xf numFmtId="0" fontId="2" fillId="13" borderId="1" xfId="1" applyFont="1" applyFill="1" applyBorder="1"/>
    <xf numFmtId="0" fontId="13" fillId="0" borderId="0" xfId="0" applyFont="1"/>
    <xf numFmtId="0" fontId="13" fillId="0" borderId="1" xfId="1" applyFont="1" applyBorder="1" applyAlignment="1">
      <alignment horizontal="center"/>
    </xf>
    <xf numFmtId="0" fontId="12" fillId="0" borderId="0" xfId="0" applyFont="1"/>
    <xf numFmtId="0" fontId="13" fillId="0" borderId="1" xfId="1" applyFont="1" applyBorder="1" applyAlignment="1">
      <alignment horizontal="center" vertical="center"/>
    </xf>
    <xf numFmtId="0" fontId="12" fillId="2" borderId="1" xfId="0" applyFont="1" applyFill="1" applyBorder="1"/>
  </cellXfs>
  <cellStyles count="2">
    <cellStyle name="Excel Built-in 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336"/>
  <sheetViews>
    <sheetView tabSelected="1" zoomScale="106" zoomScaleNormal="106" workbookViewId="0">
      <selection activeCell="A228" sqref="A228"/>
    </sheetView>
  </sheetViews>
  <sheetFormatPr defaultColWidth="9" defaultRowHeight="15" x14ac:dyDescent="0.25"/>
  <cols>
    <col min="1" max="1" width="10.140625" style="1" customWidth="1"/>
    <col min="2" max="2" width="3.28515625" style="1" customWidth="1"/>
    <col min="3" max="3" width="4.140625" style="1" customWidth="1"/>
    <col min="4" max="5" width="2.85546875" style="1" customWidth="1"/>
    <col min="6" max="6" width="3.7109375" style="1" customWidth="1"/>
    <col min="7" max="7" width="4" style="1" customWidth="1"/>
    <col min="8" max="8" width="4.85546875" style="1" customWidth="1"/>
    <col min="9" max="9" width="6" style="1" bestFit="1" customWidth="1"/>
    <col min="10" max="10" width="9.7109375" style="1" customWidth="1"/>
    <col min="11" max="11" width="34" style="1" customWidth="1"/>
    <col min="12" max="12" width="8" style="1" customWidth="1"/>
    <col min="13" max="13" width="23.28515625" style="2" customWidth="1"/>
    <col min="14" max="14" width="12" style="2" customWidth="1"/>
    <col min="15" max="15" width="14.42578125" style="2" customWidth="1"/>
    <col min="16" max="16" width="6.5703125" style="1" customWidth="1"/>
    <col min="17" max="17" width="8" style="1" customWidth="1"/>
    <col min="18" max="18" width="37.5703125" style="1" customWidth="1"/>
    <col min="19" max="22" width="13.140625" style="1" customWidth="1"/>
    <col min="23" max="16384" width="9" style="1"/>
  </cols>
  <sheetData>
    <row r="2" spans="1:16" x14ac:dyDescent="0.25">
      <c r="B2" s="1" t="s">
        <v>0</v>
      </c>
    </row>
    <row r="3" spans="1:16" x14ac:dyDescent="0.25">
      <c r="B3" s="1" t="s">
        <v>249</v>
      </c>
      <c r="L3" s="17"/>
      <c r="M3" s="18"/>
      <c r="N3" s="18"/>
      <c r="O3" s="18"/>
      <c r="P3" s="17"/>
    </row>
    <row r="4" spans="1:16" x14ac:dyDescent="0.25">
      <c r="B4" s="1" t="s">
        <v>1</v>
      </c>
    </row>
    <row r="7" spans="1:16" ht="18.75" x14ac:dyDescent="0.3">
      <c r="A7" s="19"/>
      <c r="B7" s="19"/>
      <c r="C7" s="19"/>
      <c r="D7" s="19"/>
      <c r="E7" s="19"/>
      <c r="F7" s="19"/>
      <c r="G7" s="19"/>
      <c r="H7" s="3" t="s">
        <v>241</v>
      </c>
      <c r="I7" s="20"/>
      <c r="J7" s="20"/>
      <c r="K7" s="20"/>
      <c r="L7" s="20"/>
      <c r="M7" s="19"/>
      <c r="N7" s="19"/>
      <c r="O7" s="19"/>
    </row>
    <row r="8" spans="1:16" ht="18.75" x14ac:dyDescent="0.3">
      <c r="A8" s="19"/>
      <c r="B8" s="19"/>
      <c r="C8" s="19"/>
      <c r="D8" s="19"/>
      <c r="E8" s="19"/>
      <c r="F8" s="19"/>
      <c r="G8" s="19"/>
      <c r="H8" s="3"/>
      <c r="I8" s="20"/>
      <c r="J8" s="20"/>
      <c r="K8" s="20"/>
      <c r="L8" s="20"/>
      <c r="M8" s="19"/>
      <c r="N8" s="19"/>
      <c r="O8" s="19"/>
    </row>
    <row r="9" spans="1:16" ht="18.75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3"/>
      <c r="L9" s="3"/>
      <c r="M9" s="20"/>
      <c r="N9" s="20"/>
      <c r="O9" s="20"/>
    </row>
    <row r="10" spans="1:16" ht="37.5" x14ac:dyDescent="0.3">
      <c r="A10" s="19"/>
      <c r="B10" s="4" t="s">
        <v>2</v>
      </c>
      <c r="C10" s="4"/>
      <c r="D10" s="4"/>
      <c r="E10" s="4"/>
      <c r="F10" s="4"/>
      <c r="G10" s="4"/>
      <c r="H10" s="4"/>
      <c r="I10" s="21"/>
      <c r="J10" s="21"/>
      <c r="K10" s="4"/>
      <c r="L10" s="22"/>
      <c r="M10" s="23" t="s">
        <v>242</v>
      </c>
      <c r="N10" s="24"/>
      <c r="O10" s="19"/>
      <c r="P10" s="5"/>
    </row>
    <row r="11" spans="1:16" ht="18.75" x14ac:dyDescent="0.3">
      <c r="A11" s="19"/>
      <c r="B11" s="4">
        <v>6</v>
      </c>
      <c r="C11" s="21"/>
      <c r="D11" s="21"/>
      <c r="E11" s="21"/>
      <c r="F11" s="21"/>
      <c r="G11" s="21"/>
      <c r="H11" s="21"/>
      <c r="I11" s="21"/>
      <c r="J11" s="21"/>
      <c r="K11" s="21" t="s">
        <v>3</v>
      </c>
      <c r="L11" s="25"/>
      <c r="M11" s="26">
        <f>SUM(M37)</f>
        <v>3300000</v>
      </c>
      <c r="N11" s="24"/>
      <c r="O11" s="19"/>
    </row>
    <row r="12" spans="1:16" ht="18.75" x14ac:dyDescent="0.3">
      <c r="A12" s="19"/>
      <c r="B12" s="4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8"/>
      <c r="N12" s="24"/>
      <c r="O12" s="19"/>
    </row>
    <row r="13" spans="1:16" ht="18.75" x14ac:dyDescent="0.3">
      <c r="A13" s="19"/>
      <c r="B13" s="4"/>
      <c r="C13" s="21"/>
      <c r="D13" s="21"/>
      <c r="E13" s="21"/>
      <c r="F13" s="21"/>
      <c r="G13" s="21"/>
      <c r="H13" s="21"/>
      <c r="I13" s="21"/>
      <c r="J13" s="21"/>
      <c r="K13" s="4" t="s">
        <v>4</v>
      </c>
      <c r="L13" s="25"/>
      <c r="M13" s="26">
        <f>SUM(M11:M12)</f>
        <v>3300000</v>
      </c>
      <c r="N13" s="24"/>
      <c r="O13" s="19"/>
    </row>
    <row r="14" spans="1:16" ht="18.75" x14ac:dyDescent="0.3">
      <c r="A14" s="19"/>
      <c r="B14" s="4">
        <v>3</v>
      </c>
      <c r="C14" s="21"/>
      <c r="D14" s="21"/>
      <c r="E14" s="21"/>
      <c r="F14" s="21"/>
      <c r="G14" s="21"/>
      <c r="H14" s="21"/>
      <c r="I14" s="21"/>
      <c r="J14" s="21"/>
      <c r="K14" s="21" t="s">
        <v>5</v>
      </c>
      <c r="L14" s="27"/>
      <c r="M14" s="28">
        <f>SUM(M88)</f>
        <v>3287000.0000000005</v>
      </c>
      <c r="N14" s="24"/>
      <c r="O14" s="19"/>
    </row>
    <row r="15" spans="1:16" ht="18.75" x14ac:dyDescent="0.3">
      <c r="A15" s="19"/>
      <c r="B15" s="4">
        <v>4</v>
      </c>
      <c r="C15" s="21"/>
      <c r="D15" s="21"/>
      <c r="E15" s="21"/>
      <c r="F15" s="21"/>
      <c r="G15" s="21"/>
      <c r="H15" s="21"/>
      <c r="I15" s="21"/>
      <c r="J15" s="21"/>
      <c r="K15" s="21" t="s">
        <v>6</v>
      </c>
      <c r="L15" s="27"/>
      <c r="M15" s="28">
        <f>SUM(M209)</f>
        <v>13000</v>
      </c>
      <c r="N15" s="29"/>
      <c r="O15" s="19"/>
    </row>
    <row r="16" spans="1:16" ht="18.75" x14ac:dyDescent="0.3">
      <c r="A16" s="19"/>
      <c r="B16" s="21"/>
      <c r="C16" s="21"/>
      <c r="D16" s="21"/>
      <c r="E16" s="21"/>
      <c r="F16" s="21"/>
      <c r="G16" s="21"/>
      <c r="H16" s="21"/>
      <c r="I16" s="21"/>
      <c r="J16" s="21"/>
      <c r="K16" s="4" t="s">
        <v>7</v>
      </c>
      <c r="L16" s="25"/>
      <c r="M16" s="26">
        <f>SUM(M14:M15)</f>
        <v>3300000.0000000005</v>
      </c>
      <c r="N16" s="24"/>
      <c r="O16" s="19"/>
    </row>
    <row r="17" spans="1:16" ht="18.75" x14ac:dyDescent="0.3">
      <c r="A17" s="19"/>
      <c r="B17" s="21"/>
      <c r="C17" s="21"/>
      <c r="D17" s="21"/>
      <c r="E17" s="21"/>
      <c r="F17" s="21"/>
      <c r="G17" s="21"/>
      <c r="H17" s="21"/>
      <c r="I17" s="21"/>
      <c r="J17" s="21"/>
      <c r="K17" s="4" t="s">
        <v>8</v>
      </c>
      <c r="L17" s="25"/>
      <c r="M17" s="26">
        <f>SUM(M13-M16)</f>
        <v>-4.6566128730773926E-10</v>
      </c>
      <c r="N17" s="24"/>
      <c r="O17" s="19"/>
    </row>
    <row r="18" spans="1:16" ht="18.7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30"/>
      <c r="N18" s="24"/>
      <c r="O18" s="19"/>
    </row>
    <row r="19" spans="1:16" ht="18.75" x14ac:dyDescent="0.3">
      <c r="A19" s="19"/>
      <c r="B19" s="4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31"/>
      <c r="M19" s="30"/>
      <c r="N19" s="24"/>
      <c r="O19" s="19"/>
    </row>
    <row r="20" spans="1:16" ht="18.75" x14ac:dyDescent="0.3">
      <c r="A20" s="19"/>
      <c r="B20" s="4">
        <v>9</v>
      </c>
      <c r="C20" s="21"/>
      <c r="D20" s="21"/>
      <c r="E20" s="21"/>
      <c r="F20" s="21"/>
      <c r="G20" s="21"/>
      <c r="H20" s="21"/>
      <c r="I20" s="21"/>
      <c r="J20" s="21"/>
      <c r="K20" s="21" t="s">
        <v>10</v>
      </c>
      <c r="L20" s="25"/>
      <c r="M20" s="26">
        <f>SUM(M62)</f>
        <v>0</v>
      </c>
      <c r="N20" s="24"/>
      <c r="O20" s="19"/>
    </row>
    <row r="21" spans="1:16" ht="18.7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4" t="s">
        <v>11</v>
      </c>
      <c r="L21" s="32"/>
      <c r="M21" s="33"/>
      <c r="N21" s="24"/>
      <c r="O21" s="19"/>
    </row>
    <row r="22" spans="1:16" ht="18.75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4" t="s">
        <v>12</v>
      </c>
      <c r="L22" s="25"/>
      <c r="M22" s="26">
        <f>SUM(M13+M20)</f>
        <v>3300000</v>
      </c>
      <c r="N22" s="24"/>
      <c r="O22" s="19"/>
    </row>
    <row r="23" spans="1:16" ht="18.7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4" t="s">
        <v>7</v>
      </c>
      <c r="L23" s="25"/>
      <c r="M23" s="26">
        <f>SUM(M16)</f>
        <v>3300000.0000000005</v>
      </c>
      <c r="N23" s="24"/>
      <c r="O23" s="19"/>
    </row>
    <row r="24" spans="1:16" ht="18.75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4" t="s">
        <v>13</v>
      </c>
      <c r="L24" s="25"/>
      <c r="M24" s="26">
        <f>SUM(M22-M23)</f>
        <v>-4.6566128730773926E-10</v>
      </c>
      <c r="N24" s="24"/>
      <c r="O24" s="19"/>
    </row>
    <row r="25" spans="1:16" ht="18.7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76"/>
      <c r="L25" s="177"/>
      <c r="M25" s="177"/>
      <c r="N25" s="24"/>
      <c r="O25" s="19"/>
    </row>
    <row r="26" spans="1:16" ht="18.75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76"/>
      <c r="L26" s="177"/>
      <c r="M26" s="177"/>
      <c r="N26" s="24"/>
      <c r="O26" s="19"/>
    </row>
    <row r="27" spans="1:16" ht="18.7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"/>
      <c r="L27" s="34"/>
      <c r="M27" s="34"/>
      <c r="N27" s="24"/>
      <c r="O27" s="24"/>
      <c r="P27" s="16"/>
    </row>
    <row r="28" spans="1:16" ht="18.75" x14ac:dyDescent="0.3">
      <c r="A28" s="181" t="s">
        <v>14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20"/>
      <c r="M28" s="20"/>
      <c r="N28" s="24"/>
      <c r="O28" s="24"/>
      <c r="P28" s="16"/>
    </row>
    <row r="29" spans="1:16" ht="18.75" x14ac:dyDescent="0.3">
      <c r="A29" s="35"/>
      <c r="B29" s="182" t="s">
        <v>15</v>
      </c>
      <c r="C29" s="182"/>
      <c r="D29" s="182"/>
      <c r="E29" s="182"/>
      <c r="F29" s="182"/>
      <c r="G29" s="21"/>
      <c r="H29" s="21"/>
      <c r="I29" s="21"/>
      <c r="J29" s="21"/>
      <c r="K29" s="21"/>
      <c r="L29" s="31"/>
      <c r="M29" s="31"/>
      <c r="N29" s="36"/>
      <c r="O29" s="19"/>
    </row>
    <row r="30" spans="1:16" ht="106.5" x14ac:dyDescent="0.3">
      <c r="A30" s="35" t="s">
        <v>16</v>
      </c>
      <c r="B30" s="37" t="s">
        <v>17</v>
      </c>
      <c r="C30" s="38" t="s">
        <v>18</v>
      </c>
      <c r="D30" s="37" t="s">
        <v>19</v>
      </c>
      <c r="E30" s="37" t="s">
        <v>20</v>
      </c>
      <c r="F30" s="37" t="s">
        <v>21</v>
      </c>
      <c r="G30" s="37" t="s">
        <v>22</v>
      </c>
      <c r="H30" s="37" t="s">
        <v>23</v>
      </c>
      <c r="I30" s="37" t="s">
        <v>24</v>
      </c>
      <c r="J30" s="37" t="s">
        <v>25</v>
      </c>
      <c r="K30" s="39" t="s">
        <v>26</v>
      </c>
      <c r="L30" s="22"/>
      <c r="M30" s="22" t="s">
        <v>243</v>
      </c>
      <c r="N30" s="40" t="s">
        <v>27</v>
      </c>
      <c r="O30" s="19"/>
    </row>
    <row r="31" spans="1:16" ht="54" x14ac:dyDescent="0.3">
      <c r="A31" s="35"/>
      <c r="B31" s="37"/>
      <c r="C31" s="38"/>
      <c r="D31" s="37"/>
      <c r="E31" s="37"/>
      <c r="F31" s="37"/>
      <c r="G31" s="37"/>
      <c r="H31" s="37"/>
      <c r="I31" s="37"/>
      <c r="J31" s="37"/>
      <c r="K31" s="41" t="s">
        <v>28</v>
      </c>
      <c r="L31" s="42"/>
      <c r="M31" s="42">
        <f>SUM(M32:M36)</f>
        <v>3300000</v>
      </c>
      <c r="N31" s="43"/>
      <c r="O31" s="19"/>
    </row>
    <row r="32" spans="1:16" ht="54.75" x14ac:dyDescent="0.3">
      <c r="A32" s="35"/>
      <c r="B32" s="37"/>
      <c r="C32" s="38"/>
      <c r="D32" s="37"/>
      <c r="E32" s="37"/>
      <c r="F32" s="37"/>
      <c r="G32" s="37"/>
      <c r="H32" s="37"/>
      <c r="I32" s="37"/>
      <c r="J32" s="37"/>
      <c r="K32" s="44" t="s">
        <v>29</v>
      </c>
      <c r="L32" s="45"/>
      <c r="M32" s="45">
        <f>SUM(M51)</f>
        <v>2995742</v>
      </c>
      <c r="N32" s="43"/>
      <c r="O32" s="19"/>
    </row>
    <row r="33" spans="1:20" ht="36.75" x14ac:dyDescent="0.3">
      <c r="A33" s="35"/>
      <c r="B33" s="37"/>
      <c r="C33" s="38"/>
      <c r="D33" s="37"/>
      <c r="E33" s="37"/>
      <c r="F33" s="37"/>
      <c r="G33" s="37"/>
      <c r="H33" s="37"/>
      <c r="I33" s="37"/>
      <c r="J33" s="37"/>
      <c r="K33" s="44" t="s">
        <v>30</v>
      </c>
      <c r="L33" s="46"/>
      <c r="M33" s="46">
        <f>SUM(M44+M46+M61)</f>
        <v>84258</v>
      </c>
      <c r="N33" s="43"/>
      <c r="O33" s="19"/>
    </row>
    <row r="34" spans="1:20" ht="36.75" x14ac:dyDescent="0.3">
      <c r="A34" s="35"/>
      <c r="B34" s="37"/>
      <c r="C34" s="38"/>
      <c r="D34" s="37"/>
      <c r="E34" s="37"/>
      <c r="F34" s="37"/>
      <c r="G34" s="37"/>
      <c r="H34" s="37"/>
      <c r="I34" s="37"/>
      <c r="J34" s="37"/>
      <c r="K34" s="44" t="s">
        <v>31</v>
      </c>
      <c r="L34" s="46"/>
      <c r="M34" s="46">
        <v>0</v>
      </c>
      <c r="N34" s="43"/>
      <c r="O34" s="19"/>
    </row>
    <row r="35" spans="1:20" ht="36.75" x14ac:dyDescent="0.3">
      <c r="A35" s="35"/>
      <c r="B35" s="37"/>
      <c r="C35" s="38"/>
      <c r="D35" s="37"/>
      <c r="E35" s="37"/>
      <c r="F35" s="37"/>
      <c r="G35" s="37"/>
      <c r="H35" s="37"/>
      <c r="I35" s="37"/>
      <c r="J35" s="37"/>
      <c r="K35" s="44" t="s">
        <v>32</v>
      </c>
      <c r="L35" s="46"/>
      <c r="M35" s="46">
        <f>SUM(M48)</f>
        <v>220000</v>
      </c>
      <c r="N35" s="43"/>
      <c r="O35" s="19"/>
    </row>
    <row r="36" spans="1:20" ht="37.5" customHeight="1" x14ac:dyDescent="0.3">
      <c r="A36" s="35"/>
      <c r="B36" s="37"/>
      <c r="C36" s="38"/>
      <c r="D36" s="37"/>
      <c r="E36" s="37"/>
      <c r="F36" s="37"/>
      <c r="G36" s="37"/>
      <c r="H36" s="37"/>
      <c r="I36" s="37"/>
      <c r="J36" s="37"/>
      <c r="K36" s="47" t="s">
        <v>33</v>
      </c>
      <c r="L36" s="46"/>
      <c r="M36" s="46">
        <v>0</v>
      </c>
      <c r="N36" s="43"/>
      <c r="O36" s="48"/>
      <c r="P36" s="6"/>
      <c r="Q36" s="7"/>
      <c r="R36" s="7"/>
      <c r="S36" s="7"/>
      <c r="T36" s="7"/>
    </row>
    <row r="37" spans="1:20" ht="18.75" x14ac:dyDescent="0.3">
      <c r="A37" s="49"/>
      <c r="B37" s="49"/>
      <c r="C37" s="49"/>
      <c r="D37" s="49"/>
      <c r="E37" s="49"/>
      <c r="F37" s="49"/>
      <c r="G37" s="49" t="s">
        <v>34</v>
      </c>
      <c r="H37" s="49"/>
      <c r="I37" s="49"/>
      <c r="J37" s="49"/>
      <c r="K37" s="50" t="s">
        <v>3</v>
      </c>
      <c r="L37" s="51"/>
      <c r="M37" s="51">
        <f>SUM(M43+M45+M51+M59)</f>
        <v>3300000</v>
      </c>
      <c r="N37" s="52"/>
      <c r="O37" s="19"/>
    </row>
    <row r="38" spans="1:20" ht="54.75" x14ac:dyDescent="0.3">
      <c r="A38" s="53"/>
      <c r="B38" s="53"/>
      <c r="C38" s="53"/>
      <c r="D38" s="53"/>
      <c r="E38" s="53"/>
      <c r="F38" s="53"/>
      <c r="G38" s="53"/>
      <c r="H38" s="53">
        <v>63</v>
      </c>
      <c r="I38" s="53"/>
      <c r="J38" s="53"/>
      <c r="K38" s="54" t="s">
        <v>35</v>
      </c>
      <c r="L38" s="55"/>
      <c r="M38" s="55">
        <v>0</v>
      </c>
      <c r="N38" s="56"/>
      <c r="O38" s="19"/>
    </row>
    <row r="39" spans="1:20" ht="39" customHeight="1" x14ac:dyDescent="0.3">
      <c r="A39" s="57"/>
      <c r="B39" s="57"/>
      <c r="C39" s="57"/>
      <c r="D39" s="57"/>
      <c r="E39" s="57"/>
      <c r="F39" s="57"/>
      <c r="G39" s="57"/>
      <c r="H39" s="57"/>
      <c r="I39" s="57">
        <v>633</v>
      </c>
      <c r="J39" s="57"/>
      <c r="K39" s="58" t="s">
        <v>36</v>
      </c>
      <c r="L39" s="59"/>
      <c r="M39" s="59">
        <v>0</v>
      </c>
      <c r="N39" s="60"/>
      <c r="O39" s="19"/>
    </row>
    <row r="40" spans="1:20" ht="39.75" customHeight="1" x14ac:dyDescent="0.3">
      <c r="A40" s="61"/>
      <c r="B40" s="61"/>
      <c r="C40" s="61"/>
      <c r="D40" s="61"/>
      <c r="E40" s="61"/>
      <c r="F40" s="61"/>
      <c r="G40" s="61"/>
      <c r="H40" s="61"/>
      <c r="I40" s="61"/>
      <c r="J40" s="61">
        <v>63311</v>
      </c>
      <c r="K40" s="62" t="s">
        <v>37</v>
      </c>
      <c r="L40" s="63"/>
      <c r="M40" s="63">
        <v>0</v>
      </c>
      <c r="N40" s="64"/>
      <c r="O40" s="19"/>
    </row>
    <row r="41" spans="1:20" ht="51" customHeight="1" x14ac:dyDescent="0.3">
      <c r="A41" s="53"/>
      <c r="B41" s="53"/>
      <c r="C41" s="53"/>
      <c r="D41" s="53"/>
      <c r="E41" s="53"/>
      <c r="F41" s="53"/>
      <c r="G41" s="53"/>
      <c r="H41" s="53"/>
      <c r="I41" s="53">
        <v>636</v>
      </c>
      <c r="J41" s="53"/>
      <c r="K41" s="54" t="s">
        <v>38</v>
      </c>
      <c r="L41" s="55"/>
      <c r="M41" s="55">
        <v>0</v>
      </c>
      <c r="N41" s="56"/>
      <c r="O41" s="19"/>
    </row>
    <row r="42" spans="1:20" ht="58.5" customHeight="1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>
        <v>63612</v>
      </c>
      <c r="K42" s="62" t="s">
        <v>39</v>
      </c>
      <c r="L42" s="63"/>
      <c r="M42" s="63">
        <v>0</v>
      </c>
      <c r="N42" s="64"/>
      <c r="O42" s="19"/>
    </row>
    <row r="43" spans="1:20" ht="35.25" customHeight="1" x14ac:dyDescent="0.3">
      <c r="A43" s="65"/>
      <c r="B43" s="65"/>
      <c r="C43" s="65"/>
      <c r="D43" s="65"/>
      <c r="E43" s="65"/>
      <c r="F43" s="65"/>
      <c r="G43" s="65"/>
      <c r="H43" s="65" t="s">
        <v>40</v>
      </c>
      <c r="I43" s="66"/>
      <c r="J43" s="66"/>
      <c r="K43" s="67" t="s">
        <v>41</v>
      </c>
      <c r="L43" s="68"/>
      <c r="M43" s="68">
        <f>SUM(M44)</f>
        <v>100</v>
      </c>
      <c r="N43" s="69"/>
      <c r="O43" s="19"/>
    </row>
    <row r="44" spans="1:20" ht="27" customHeight="1" x14ac:dyDescent="0.3">
      <c r="A44" s="70"/>
      <c r="B44" s="70"/>
      <c r="C44" s="70">
        <v>2</v>
      </c>
      <c r="D44" s="70"/>
      <c r="E44" s="70"/>
      <c r="F44" s="70"/>
      <c r="G44" s="70"/>
      <c r="H44" s="70"/>
      <c r="I44" s="70">
        <v>643</v>
      </c>
      <c r="J44" s="71">
        <v>64312</v>
      </c>
      <c r="K44" s="72" t="s">
        <v>42</v>
      </c>
      <c r="L44" s="73"/>
      <c r="M44" s="73">
        <v>100</v>
      </c>
      <c r="N44" s="74" t="s">
        <v>244</v>
      </c>
      <c r="O44" s="19"/>
    </row>
    <row r="45" spans="1:20" ht="36.75" customHeight="1" x14ac:dyDescent="0.3">
      <c r="A45" s="65"/>
      <c r="B45" s="65"/>
      <c r="C45" s="65"/>
      <c r="D45" s="65"/>
      <c r="E45" s="65"/>
      <c r="F45" s="65"/>
      <c r="G45" s="65"/>
      <c r="H45" s="65" t="s">
        <v>43</v>
      </c>
      <c r="I45" s="66"/>
      <c r="J45" s="66"/>
      <c r="K45" s="67" t="s">
        <v>44</v>
      </c>
      <c r="L45" s="68"/>
      <c r="M45" s="68">
        <f>SUM(M46+M48)</f>
        <v>300000</v>
      </c>
      <c r="N45" s="75"/>
      <c r="O45" s="19"/>
    </row>
    <row r="46" spans="1:20" ht="54.75" x14ac:dyDescent="0.3">
      <c r="A46" s="76"/>
      <c r="B46" s="76"/>
      <c r="C46" s="76"/>
      <c r="D46" s="76"/>
      <c r="E46" s="76"/>
      <c r="F46" s="76"/>
      <c r="G46" s="76"/>
      <c r="H46" s="76"/>
      <c r="I46" s="77" t="s">
        <v>45</v>
      </c>
      <c r="J46" s="76"/>
      <c r="K46" s="78" t="s">
        <v>46</v>
      </c>
      <c r="L46" s="79"/>
      <c r="M46" s="79">
        <f>SUM(M47:M47)</f>
        <v>80000</v>
      </c>
      <c r="N46" s="80"/>
      <c r="O46" s="19"/>
    </row>
    <row r="47" spans="1:20" ht="18.75" x14ac:dyDescent="0.3">
      <c r="A47" s="81"/>
      <c r="B47" s="81"/>
      <c r="C47" s="70">
        <v>2</v>
      </c>
      <c r="D47" s="81"/>
      <c r="E47" s="81"/>
      <c r="F47" s="81"/>
      <c r="G47" s="81"/>
      <c r="H47" s="81"/>
      <c r="I47" s="70"/>
      <c r="J47" s="70">
        <v>66151</v>
      </c>
      <c r="K47" s="72" t="s">
        <v>47</v>
      </c>
      <c r="L47" s="73"/>
      <c r="M47" s="73">
        <v>80000</v>
      </c>
      <c r="N47" s="74" t="s">
        <v>48</v>
      </c>
      <c r="O47" s="19"/>
    </row>
    <row r="48" spans="1:20" ht="54.75" x14ac:dyDescent="0.3">
      <c r="A48" s="82"/>
      <c r="B48" s="82"/>
      <c r="C48" s="82"/>
      <c r="D48" s="82"/>
      <c r="E48" s="82"/>
      <c r="F48" s="82"/>
      <c r="G48" s="82"/>
      <c r="H48" s="82"/>
      <c r="I48" s="83" t="s">
        <v>49</v>
      </c>
      <c r="J48" s="82"/>
      <c r="K48" s="84" t="s">
        <v>50</v>
      </c>
      <c r="L48" s="85"/>
      <c r="M48" s="85">
        <f>SUM(M49+M50)</f>
        <v>220000</v>
      </c>
      <c r="N48" s="80"/>
      <c r="O48" s="19"/>
      <c r="Q48" s="9"/>
      <c r="R48" s="9"/>
      <c r="S48" s="10"/>
    </row>
    <row r="49" spans="1:15" ht="18.75" x14ac:dyDescent="0.3">
      <c r="A49" s="70"/>
      <c r="B49" s="70"/>
      <c r="C49" s="70"/>
      <c r="D49" s="70"/>
      <c r="E49" s="70"/>
      <c r="F49" s="70">
        <v>6</v>
      </c>
      <c r="G49" s="70"/>
      <c r="H49" s="70"/>
      <c r="I49" s="71"/>
      <c r="J49" s="70">
        <v>66312</v>
      </c>
      <c r="K49" s="72" t="s">
        <v>51</v>
      </c>
      <c r="L49" s="73"/>
      <c r="M49" s="73">
        <v>180000</v>
      </c>
      <c r="N49" s="74" t="s">
        <v>52</v>
      </c>
      <c r="O49" s="19"/>
    </row>
    <row r="50" spans="1:15" ht="18.75" x14ac:dyDescent="0.3">
      <c r="A50" s="70"/>
      <c r="B50" s="70"/>
      <c r="C50" s="70"/>
      <c r="D50" s="70"/>
      <c r="E50" s="70"/>
      <c r="F50" s="70">
        <v>6</v>
      </c>
      <c r="G50" s="70"/>
      <c r="H50" s="70"/>
      <c r="I50" s="71"/>
      <c r="J50" s="70">
        <v>66314</v>
      </c>
      <c r="K50" s="72" t="s">
        <v>53</v>
      </c>
      <c r="L50" s="73"/>
      <c r="M50" s="73">
        <v>40000</v>
      </c>
      <c r="N50" s="74" t="s">
        <v>52</v>
      </c>
      <c r="O50" s="19"/>
    </row>
    <row r="51" spans="1:15" ht="22.5" customHeight="1" x14ac:dyDescent="0.3">
      <c r="A51" s="65"/>
      <c r="B51" s="65"/>
      <c r="C51" s="65"/>
      <c r="D51" s="65"/>
      <c r="E51" s="65"/>
      <c r="F51" s="65"/>
      <c r="G51" s="65"/>
      <c r="H51" s="65">
        <v>67</v>
      </c>
      <c r="I51" s="66"/>
      <c r="J51" s="66"/>
      <c r="K51" s="67" t="s">
        <v>54</v>
      </c>
      <c r="L51" s="68"/>
      <c r="M51" s="68">
        <f>SUM(M52)</f>
        <v>2995742</v>
      </c>
      <c r="N51" s="68">
        <f t="shared" ref="N51" si="0">SUM(N52)</f>
        <v>0</v>
      </c>
      <c r="O51" s="19"/>
    </row>
    <row r="52" spans="1:15" ht="21" customHeight="1" x14ac:dyDescent="0.3">
      <c r="A52" s="82"/>
      <c r="B52" s="82"/>
      <c r="C52" s="82"/>
      <c r="D52" s="82"/>
      <c r="E52" s="82"/>
      <c r="F52" s="82"/>
      <c r="G52" s="82"/>
      <c r="H52" s="82"/>
      <c r="I52" s="82">
        <v>671</v>
      </c>
      <c r="J52" s="83"/>
      <c r="K52" s="84" t="s">
        <v>55</v>
      </c>
      <c r="L52" s="85"/>
      <c r="M52" s="85">
        <f>SUM(M53+M54+M58+M55+M56+M57)</f>
        <v>2995742</v>
      </c>
      <c r="N52" s="80"/>
      <c r="O52" s="19"/>
    </row>
    <row r="53" spans="1:15" ht="108.75" x14ac:dyDescent="0.3">
      <c r="A53" s="81"/>
      <c r="B53" s="70">
        <v>1</v>
      </c>
      <c r="C53" s="81"/>
      <c r="D53" s="81"/>
      <c r="E53" s="81"/>
      <c r="F53" s="81"/>
      <c r="G53" s="81"/>
      <c r="H53" s="81"/>
      <c r="I53" s="70"/>
      <c r="J53" s="70">
        <v>67111</v>
      </c>
      <c r="K53" s="72" t="s">
        <v>247</v>
      </c>
      <c r="L53" s="73"/>
      <c r="M53" s="73">
        <v>2615742</v>
      </c>
      <c r="N53" s="74"/>
      <c r="O53" s="19"/>
    </row>
    <row r="54" spans="1:15" ht="72.75" x14ac:dyDescent="0.3">
      <c r="A54" s="81"/>
      <c r="B54" s="70">
        <v>1</v>
      </c>
      <c r="C54" s="81"/>
      <c r="D54" s="81"/>
      <c r="E54" s="81"/>
      <c r="F54" s="81"/>
      <c r="G54" s="81"/>
      <c r="H54" s="81"/>
      <c r="I54" s="70"/>
      <c r="J54" s="70">
        <v>67112</v>
      </c>
      <c r="K54" s="72" t="s">
        <v>56</v>
      </c>
      <c r="L54" s="73"/>
      <c r="M54" s="73">
        <v>240000</v>
      </c>
      <c r="N54" s="74"/>
      <c r="O54" s="19"/>
    </row>
    <row r="55" spans="1:15" ht="18.75" x14ac:dyDescent="0.3">
      <c r="A55" s="81"/>
      <c r="B55" s="70"/>
      <c r="C55" s="81"/>
      <c r="D55" s="81"/>
      <c r="E55" s="81"/>
      <c r="F55" s="81"/>
      <c r="G55" s="81"/>
      <c r="H55" s="81"/>
      <c r="I55" s="70"/>
      <c r="J55" s="70">
        <v>67112</v>
      </c>
      <c r="K55" s="72" t="s">
        <v>223</v>
      </c>
      <c r="L55" s="73"/>
      <c r="M55" s="73">
        <v>130000</v>
      </c>
      <c r="N55" s="74"/>
      <c r="O55" s="19"/>
    </row>
    <row r="56" spans="1:15" ht="54.75" x14ac:dyDescent="0.3">
      <c r="A56" s="81"/>
      <c r="B56" s="70"/>
      <c r="C56" s="81"/>
      <c r="D56" s="81"/>
      <c r="E56" s="81"/>
      <c r="F56" s="81"/>
      <c r="G56" s="81"/>
      <c r="H56" s="81"/>
      <c r="I56" s="70"/>
      <c r="J56" s="70">
        <v>67112</v>
      </c>
      <c r="K56" s="72" t="s">
        <v>238</v>
      </c>
      <c r="L56" s="73"/>
      <c r="M56" s="73">
        <v>0</v>
      </c>
      <c r="N56" s="74"/>
      <c r="O56" s="19"/>
    </row>
    <row r="57" spans="1:15" ht="36.75" x14ac:dyDescent="0.3">
      <c r="A57" s="81"/>
      <c r="B57" s="70"/>
      <c r="C57" s="81"/>
      <c r="D57" s="81"/>
      <c r="E57" s="81"/>
      <c r="F57" s="81"/>
      <c r="G57" s="81"/>
      <c r="H57" s="81"/>
      <c r="I57" s="70"/>
      <c r="J57" s="70">
        <v>67112</v>
      </c>
      <c r="K57" s="72" t="s">
        <v>224</v>
      </c>
      <c r="L57" s="73"/>
      <c r="M57" s="73">
        <v>0</v>
      </c>
      <c r="N57" s="74"/>
      <c r="O57" s="19"/>
    </row>
    <row r="58" spans="1:15" ht="72.75" x14ac:dyDescent="0.3">
      <c r="A58" s="81"/>
      <c r="B58" s="70">
        <v>1</v>
      </c>
      <c r="C58" s="81"/>
      <c r="D58" s="81"/>
      <c r="E58" s="81"/>
      <c r="F58" s="81"/>
      <c r="G58" s="81"/>
      <c r="H58" s="81"/>
      <c r="I58" s="70"/>
      <c r="J58" s="70">
        <v>67112</v>
      </c>
      <c r="K58" s="72" t="s">
        <v>57</v>
      </c>
      <c r="L58" s="73"/>
      <c r="M58" s="73">
        <v>10000</v>
      </c>
      <c r="N58" s="74" t="s">
        <v>58</v>
      </c>
      <c r="O58" s="19"/>
    </row>
    <row r="59" spans="1:15" ht="36.75" x14ac:dyDescent="0.3">
      <c r="A59" s="65"/>
      <c r="B59" s="65"/>
      <c r="C59" s="65"/>
      <c r="D59" s="65"/>
      <c r="E59" s="65"/>
      <c r="F59" s="65"/>
      <c r="G59" s="65"/>
      <c r="H59" s="65">
        <v>68</v>
      </c>
      <c r="I59" s="66"/>
      <c r="J59" s="66"/>
      <c r="K59" s="67" t="s">
        <v>59</v>
      </c>
      <c r="L59" s="68"/>
      <c r="M59" s="68">
        <f t="shared" ref="M59:M60" si="1">SUM(M60)</f>
        <v>4158</v>
      </c>
      <c r="N59" s="75"/>
      <c r="O59" s="19"/>
    </row>
    <row r="60" spans="1:15" ht="18.75" x14ac:dyDescent="0.3">
      <c r="A60" s="82"/>
      <c r="B60" s="82"/>
      <c r="C60" s="82"/>
      <c r="D60" s="82"/>
      <c r="E60" s="82"/>
      <c r="F60" s="82"/>
      <c r="G60" s="82"/>
      <c r="H60" s="82"/>
      <c r="I60" s="83">
        <v>683</v>
      </c>
      <c r="J60" s="82"/>
      <c r="K60" s="84" t="s">
        <v>60</v>
      </c>
      <c r="L60" s="85"/>
      <c r="M60" s="85">
        <f t="shared" si="1"/>
        <v>4158</v>
      </c>
      <c r="N60" s="80"/>
      <c r="O60" s="19"/>
    </row>
    <row r="61" spans="1:15" ht="18" customHeight="1" x14ac:dyDescent="0.3">
      <c r="A61" s="86"/>
      <c r="B61" s="86"/>
      <c r="C61" s="86">
        <v>2</v>
      </c>
      <c r="D61" s="86"/>
      <c r="E61" s="86"/>
      <c r="F61" s="86"/>
      <c r="G61" s="86"/>
      <c r="H61" s="86"/>
      <c r="I61" s="87"/>
      <c r="J61" s="86">
        <v>68311</v>
      </c>
      <c r="K61" s="72" t="s">
        <v>61</v>
      </c>
      <c r="L61" s="73"/>
      <c r="M61" s="73">
        <v>4158</v>
      </c>
      <c r="N61" s="74" t="s">
        <v>245</v>
      </c>
      <c r="O61" s="19"/>
    </row>
    <row r="62" spans="1:15" ht="36.75" x14ac:dyDescent="0.3">
      <c r="A62" s="88"/>
      <c r="B62" s="88"/>
      <c r="C62" s="89"/>
      <c r="D62" s="88"/>
      <c r="E62" s="88"/>
      <c r="F62" s="90"/>
      <c r="G62" s="90">
        <v>9</v>
      </c>
      <c r="H62" s="90"/>
      <c r="I62" s="88"/>
      <c r="J62" s="88"/>
      <c r="K62" s="88" t="s">
        <v>33</v>
      </c>
      <c r="L62" s="91"/>
      <c r="M62" s="91">
        <f t="shared" ref="M62:M63" si="2">SUM(M63)</f>
        <v>0</v>
      </c>
      <c r="N62" s="75" t="s">
        <v>62</v>
      </c>
      <c r="O62" s="19"/>
    </row>
    <row r="63" spans="1:15" ht="36.75" x14ac:dyDescent="0.3">
      <c r="A63" s="88"/>
      <c r="B63" s="89">
        <v>1</v>
      </c>
      <c r="C63" s="88"/>
      <c r="D63" s="88"/>
      <c r="E63" s="88"/>
      <c r="F63" s="88"/>
      <c r="G63" s="90"/>
      <c r="H63" s="90">
        <v>92</v>
      </c>
      <c r="I63" s="88"/>
      <c r="J63" s="88"/>
      <c r="K63" s="88" t="s">
        <v>33</v>
      </c>
      <c r="L63" s="91"/>
      <c r="M63" s="91">
        <f t="shared" si="2"/>
        <v>0</v>
      </c>
      <c r="N63" s="75"/>
      <c r="O63" s="19"/>
    </row>
    <row r="64" spans="1:15" ht="36.75" x14ac:dyDescent="0.3">
      <c r="A64" s="92"/>
      <c r="B64" s="93"/>
      <c r="C64" s="92"/>
      <c r="D64" s="92"/>
      <c r="E64" s="92"/>
      <c r="F64" s="92"/>
      <c r="G64" s="90"/>
      <c r="H64" s="94"/>
      <c r="I64" s="89">
        <v>922</v>
      </c>
      <c r="J64" s="95"/>
      <c r="K64" s="88" t="s">
        <v>33</v>
      </c>
      <c r="L64" s="91"/>
      <c r="M64" s="91">
        <v>0</v>
      </c>
      <c r="N64" s="75"/>
      <c r="O64" s="19"/>
    </row>
    <row r="65" spans="1:15" ht="18.75" x14ac:dyDescent="0.3">
      <c r="A65" s="19"/>
      <c r="B65" s="19"/>
      <c r="C65" s="19"/>
      <c r="D65" s="19"/>
      <c r="E65" s="19"/>
      <c r="F65" s="19"/>
      <c r="G65" s="96" t="s">
        <v>4</v>
      </c>
      <c r="H65" s="97"/>
      <c r="I65" s="96"/>
      <c r="J65" s="97"/>
      <c r="K65" s="96"/>
      <c r="L65" s="98"/>
      <c r="M65" s="98">
        <f>SUM(M37+M62)</f>
        <v>3300000</v>
      </c>
      <c r="N65" s="74"/>
      <c r="O65" s="19"/>
    </row>
    <row r="66" spans="1:15" ht="18.75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20"/>
      <c r="M66" s="20"/>
      <c r="N66" s="99"/>
      <c r="O66" s="100"/>
    </row>
    <row r="67" spans="1:15" ht="18.75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20"/>
      <c r="M67" s="20"/>
      <c r="N67" s="99"/>
      <c r="O67" s="100"/>
    </row>
    <row r="68" spans="1:15" ht="18.75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99"/>
      <c r="O68" s="100"/>
    </row>
    <row r="69" spans="1:15" ht="18.75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99"/>
      <c r="O69" s="100"/>
    </row>
    <row r="70" spans="1:15" ht="18.75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99"/>
      <c r="O70" s="100"/>
    </row>
    <row r="71" spans="1:15" ht="18.75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99"/>
      <c r="O71" s="100"/>
    </row>
    <row r="72" spans="1:15" ht="18.75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99"/>
      <c r="O72" s="100"/>
    </row>
    <row r="73" spans="1:15" ht="18.75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99"/>
      <c r="O73" s="100"/>
    </row>
    <row r="74" spans="1:15" ht="18.75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99"/>
      <c r="O74" s="100"/>
    </row>
    <row r="75" spans="1:15" ht="18.75" x14ac:dyDescent="0.3">
      <c r="A75" s="3"/>
      <c r="B75" s="3" t="s">
        <v>63</v>
      </c>
      <c r="C75" s="3"/>
      <c r="D75" s="3"/>
      <c r="E75" s="3"/>
      <c r="F75" s="19"/>
      <c r="G75" s="19"/>
      <c r="H75" s="19"/>
      <c r="I75" s="19"/>
      <c r="J75" s="19"/>
      <c r="K75" s="19"/>
      <c r="L75" s="20"/>
      <c r="M75" s="20"/>
      <c r="N75" s="99"/>
      <c r="O75" s="100"/>
    </row>
    <row r="76" spans="1:15" ht="18.75" x14ac:dyDescent="0.3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01"/>
      <c r="M76" s="101"/>
      <c r="N76" s="99"/>
      <c r="O76" s="100"/>
    </row>
    <row r="77" spans="1:15" ht="18.75" x14ac:dyDescent="0.3">
      <c r="A77" s="35"/>
      <c r="B77" s="184" t="s">
        <v>15</v>
      </c>
      <c r="C77" s="184"/>
      <c r="D77" s="184"/>
      <c r="E77" s="184"/>
      <c r="F77" s="184"/>
      <c r="G77" s="21"/>
      <c r="H77" s="21"/>
      <c r="I77" s="21"/>
      <c r="J77" s="21"/>
      <c r="K77" s="21"/>
      <c r="L77" s="102"/>
      <c r="M77" s="102"/>
      <c r="N77" s="103"/>
      <c r="O77" s="19"/>
    </row>
    <row r="78" spans="1:15" ht="225.75" x14ac:dyDescent="0.3">
      <c r="A78" s="35" t="s">
        <v>16</v>
      </c>
      <c r="B78" s="37" t="s">
        <v>64</v>
      </c>
      <c r="C78" s="38" t="s">
        <v>18</v>
      </c>
      <c r="D78" s="37" t="s">
        <v>65</v>
      </c>
      <c r="E78" s="37" t="s">
        <v>66</v>
      </c>
      <c r="F78" s="37" t="s">
        <v>67</v>
      </c>
      <c r="G78" s="37" t="s">
        <v>22</v>
      </c>
      <c r="H78" s="37" t="s">
        <v>23</v>
      </c>
      <c r="I78" s="37" t="s">
        <v>24</v>
      </c>
      <c r="J78" s="37" t="s">
        <v>25</v>
      </c>
      <c r="K78" s="39" t="s">
        <v>68</v>
      </c>
      <c r="L78" s="104"/>
      <c r="M78" s="104" t="s">
        <v>243</v>
      </c>
      <c r="N78" s="105" t="s">
        <v>69</v>
      </c>
      <c r="O78" s="19"/>
    </row>
    <row r="79" spans="1:15" ht="18.75" x14ac:dyDescent="0.3">
      <c r="A79" s="106"/>
      <c r="B79" s="106"/>
      <c r="C79" s="106"/>
      <c r="D79" s="106"/>
      <c r="E79" s="106"/>
      <c r="F79" s="106"/>
      <c r="G79" s="106" t="s">
        <v>70</v>
      </c>
      <c r="H79" s="106"/>
      <c r="I79" s="106"/>
      <c r="J79" s="106"/>
      <c r="K79" s="107" t="s">
        <v>71</v>
      </c>
      <c r="L79" s="108"/>
      <c r="M79" s="108">
        <f>SUM(M88)</f>
        <v>3287000.0000000005</v>
      </c>
      <c r="N79" s="109"/>
      <c r="O79" s="19"/>
    </row>
    <row r="80" spans="1:15" ht="36.75" x14ac:dyDescent="0.3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44" t="s">
        <v>72</v>
      </c>
      <c r="L80" s="110"/>
      <c r="M80" s="110">
        <f t="shared" ref="M80" si="3">SUM(M81)</f>
        <v>2754492.6400000006</v>
      </c>
      <c r="N80" s="43"/>
      <c r="O80" s="19"/>
    </row>
    <row r="81" spans="1:15" ht="72.75" x14ac:dyDescent="0.3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44" t="s">
        <v>73</v>
      </c>
      <c r="L81" s="110"/>
      <c r="M81" s="110">
        <f>(M82)</f>
        <v>2754492.6400000006</v>
      </c>
      <c r="N81" s="43"/>
      <c r="O81" s="19"/>
    </row>
    <row r="82" spans="1:15" ht="54.75" x14ac:dyDescent="0.3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44" t="s">
        <v>74</v>
      </c>
      <c r="L82" s="110"/>
      <c r="M82" s="110">
        <f>SUM(M83:M87)</f>
        <v>2754492.6400000006</v>
      </c>
      <c r="N82" s="43"/>
      <c r="O82" s="19"/>
    </row>
    <row r="83" spans="1:15" ht="54.75" x14ac:dyDescent="0.3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44" t="s">
        <v>29</v>
      </c>
      <c r="L83" s="110"/>
      <c r="M83" s="110">
        <f>SUM(M91+M93+M108+M109+M112+M113+M119+M120+M122+M131+M134+M137+M141+M144+M148+M150+M152+M156+M163+M167+M175+M180+M183+M187+M189+M196+M206)</f>
        <v>2487358.0000000005</v>
      </c>
      <c r="N83" s="43"/>
      <c r="O83" s="19"/>
    </row>
    <row r="84" spans="1:15" ht="36.75" x14ac:dyDescent="0.3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44" t="s">
        <v>30</v>
      </c>
      <c r="L84" s="110"/>
      <c r="M84" s="110">
        <f>SUM(M121+M123+M132+M133+M135+M138+M142+M143+M145+M149+M151+M157+M159+M168+M176+M177+M181+M184+M197+M199+M201+M203+M216+M217+M218)</f>
        <v>82458</v>
      </c>
      <c r="N84" s="43"/>
      <c r="O84" s="19"/>
    </row>
    <row r="85" spans="1:15" ht="36.75" x14ac:dyDescent="0.3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44" t="s">
        <v>31</v>
      </c>
      <c r="L85" s="112"/>
      <c r="M85" s="112">
        <v>0</v>
      </c>
      <c r="N85" s="43"/>
      <c r="O85" s="19"/>
    </row>
    <row r="86" spans="1:15" ht="36.75" x14ac:dyDescent="0.3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44" t="s">
        <v>32</v>
      </c>
      <c r="L86" s="110"/>
      <c r="M86" s="110">
        <f>SUM(M94+M97+M98+M99+M101++M102+M111+M169+M182+M193)</f>
        <v>184676.64</v>
      </c>
      <c r="N86" s="43"/>
      <c r="O86" s="19"/>
    </row>
    <row r="87" spans="1:15" ht="36.75" x14ac:dyDescent="0.3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47" t="s">
        <v>33</v>
      </c>
      <c r="L87" s="110"/>
      <c r="M87" s="113">
        <v>0</v>
      </c>
      <c r="N87" s="43"/>
      <c r="O87" s="19"/>
    </row>
    <row r="88" spans="1:15" ht="18.75" x14ac:dyDescent="0.3">
      <c r="A88" s="111"/>
      <c r="B88" s="111"/>
      <c r="C88" s="111"/>
      <c r="D88" s="111"/>
      <c r="E88" s="111"/>
      <c r="F88" s="111"/>
      <c r="G88" s="111">
        <v>3</v>
      </c>
      <c r="H88" s="111"/>
      <c r="I88" s="111"/>
      <c r="J88" s="111"/>
      <c r="K88" s="44" t="s">
        <v>75</v>
      </c>
      <c r="L88" s="110"/>
      <c r="M88" s="110">
        <f>SUM(M89+M115+M205+M207)</f>
        <v>3287000.0000000005</v>
      </c>
      <c r="N88" s="43"/>
      <c r="O88" s="19"/>
    </row>
    <row r="89" spans="1:15" ht="18.75" x14ac:dyDescent="0.3">
      <c r="A89" s="65"/>
      <c r="B89" s="65">
        <v>1</v>
      </c>
      <c r="C89" s="65"/>
      <c r="D89" s="65"/>
      <c r="E89" s="65"/>
      <c r="F89" s="65"/>
      <c r="G89" s="65"/>
      <c r="H89" s="65" t="s">
        <v>76</v>
      </c>
      <c r="I89" s="66"/>
      <c r="J89" s="66"/>
      <c r="K89" s="67" t="s">
        <v>77</v>
      </c>
      <c r="L89" s="114"/>
      <c r="M89" s="114">
        <f>SUM(M90+M96+M107)</f>
        <v>2874480.93</v>
      </c>
      <c r="N89" s="69"/>
      <c r="O89" s="19"/>
    </row>
    <row r="90" spans="1:15" ht="18.75" x14ac:dyDescent="0.3">
      <c r="A90" s="82"/>
      <c r="B90" s="82"/>
      <c r="C90" s="82"/>
      <c r="D90" s="82"/>
      <c r="E90" s="82"/>
      <c r="F90" s="82"/>
      <c r="G90" s="82"/>
      <c r="H90" s="82"/>
      <c r="I90" s="83" t="s">
        <v>78</v>
      </c>
      <c r="J90" s="82"/>
      <c r="K90" s="84" t="s">
        <v>79</v>
      </c>
      <c r="L90" s="115"/>
      <c r="M90" s="115">
        <f>SUM(M91:M95)</f>
        <v>2124312.16</v>
      </c>
      <c r="N90" s="116"/>
      <c r="O90" s="19"/>
    </row>
    <row r="91" spans="1:15" ht="18.75" x14ac:dyDescent="0.3">
      <c r="A91" s="178" t="s">
        <v>80</v>
      </c>
      <c r="B91" s="86">
        <v>1</v>
      </c>
      <c r="C91" s="86"/>
      <c r="D91" s="86"/>
      <c r="E91" s="86"/>
      <c r="F91" s="86"/>
      <c r="G91" s="86"/>
      <c r="H91" s="86"/>
      <c r="I91" s="87"/>
      <c r="J91" s="86">
        <v>31111</v>
      </c>
      <c r="K91" s="117" t="s">
        <v>81</v>
      </c>
      <c r="L91" s="118"/>
      <c r="M91" s="118">
        <v>1738655.02</v>
      </c>
      <c r="N91" s="74" t="s">
        <v>82</v>
      </c>
      <c r="O91" s="19"/>
    </row>
    <row r="92" spans="1:15" ht="18" customHeight="1" x14ac:dyDescent="0.3">
      <c r="A92" s="178" t="s">
        <v>80</v>
      </c>
      <c r="B92" s="86">
        <v>1</v>
      </c>
      <c r="C92" s="86"/>
      <c r="D92" s="86"/>
      <c r="E92" s="86"/>
      <c r="F92" s="86"/>
      <c r="G92" s="86"/>
      <c r="H92" s="86"/>
      <c r="I92" s="87"/>
      <c r="J92" s="86">
        <v>31111</v>
      </c>
      <c r="K92" s="117" t="s">
        <v>81</v>
      </c>
      <c r="L92" s="118"/>
      <c r="M92" s="118">
        <v>152700</v>
      </c>
      <c r="N92" s="74" t="s">
        <v>225</v>
      </c>
      <c r="O92" s="19"/>
    </row>
    <row r="93" spans="1:15" ht="30.75" customHeight="1" x14ac:dyDescent="0.3">
      <c r="A93" s="179" t="s">
        <v>83</v>
      </c>
      <c r="B93" s="86">
        <v>1</v>
      </c>
      <c r="C93" s="86"/>
      <c r="D93" s="86"/>
      <c r="E93" s="86"/>
      <c r="F93" s="86"/>
      <c r="G93" s="86"/>
      <c r="H93" s="86"/>
      <c r="I93" s="87"/>
      <c r="J93" s="86">
        <v>31111</v>
      </c>
      <c r="K93" s="117" t="s">
        <v>81</v>
      </c>
      <c r="L93" s="118"/>
      <c r="M93" s="118">
        <v>0</v>
      </c>
      <c r="N93" s="74" t="s">
        <v>84</v>
      </c>
      <c r="O93" s="19"/>
    </row>
    <row r="94" spans="1:15" ht="18.75" x14ac:dyDescent="0.3">
      <c r="A94" s="178" t="s">
        <v>85</v>
      </c>
      <c r="B94" s="86"/>
      <c r="C94" s="86"/>
      <c r="D94" s="86"/>
      <c r="E94" s="86">
        <v>5</v>
      </c>
      <c r="F94" s="86"/>
      <c r="G94" s="86"/>
      <c r="H94" s="86"/>
      <c r="I94" s="87"/>
      <c r="J94" s="86">
        <v>31111</v>
      </c>
      <c r="K94" s="117" t="s">
        <v>81</v>
      </c>
      <c r="L94" s="118"/>
      <c r="M94" s="118">
        <v>51373.14</v>
      </c>
      <c r="N94" s="74" t="s">
        <v>86</v>
      </c>
      <c r="O94" s="19"/>
    </row>
    <row r="95" spans="1:15" ht="18.75" x14ac:dyDescent="0.3">
      <c r="A95" s="11" t="s">
        <v>83</v>
      </c>
      <c r="B95" s="86"/>
      <c r="C95" s="86"/>
      <c r="D95" s="86"/>
      <c r="E95" s="86"/>
      <c r="F95" s="86"/>
      <c r="G95" s="86"/>
      <c r="H95" s="86"/>
      <c r="I95" s="87"/>
      <c r="J95" s="86">
        <v>31111</v>
      </c>
      <c r="K95" s="117" t="s">
        <v>81</v>
      </c>
      <c r="L95" s="118"/>
      <c r="M95" s="118">
        <v>181584</v>
      </c>
      <c r="N95" s="74" t="s">
        <v>226</v>
      </c>
      <c r="O95" s="19"/>
    </row>
    <row r="96" spans="1:15" ht="36.75" x14ac:dyDescent="0.3">
      <c r="A96" s="82"/>
      <c r="B96" s="82"/>
      <c r="C96" s="82"/>
      <c r="D96" s="82"/>
      <c r="E96" s="82">
        <v>5</v>
      </c>
      <c r="F96" s="82"/>
      <c r="G96" s="82"/>
      <c r="H96" s="82"/>
      <c r="I96" s="83" t="s">
        <v>87</v>
      </c>
      <c r="J96" s="82"/>
      <c r="K96" s="84" t="s">
        <v>88</v>
      </c>
      <c r="L96" s="115"/>
      <c r="M96" s="115">
        <f>SUM(M97:M106)</f>
        <v>212100</v>
      </c>
      <c r="N96" s="80"/>
      <c r="O96" s="19"/>
    </row>
    <row r="97" spans="1:16" ht="18.75" x14ac:dyDescent="0.3">
      <c r="A97" s="119" t="s">
        <v>85</v>
      </c>
      <c r="B97" s="86"/>
      <c r="C97" s="86"/>
      <c r="D97" s="86"/>
      <c r="E97" s="86">
        <v>5</v>
      </c>
      <c r="F97" s="119"/>
      <c r="G97" s="119"/>
      <c r="H97" s="119"/>
      <c r="I97" s="86"/>
      <c r="J97" s="86">
        <v>32215</v>
      </c>
      <c r="K97" s="117" t="s">
        <v>89</v>
      </c>
      <c r="L97" s="118"/>
      <c r="M97" s="118">
        <v>3000</v>
      </c>
      <c r="N97" s="74" t="s">
        <v>90</v>
      </c>
      <c r="O97" s="19"/>
    </row>
    <row r="98" spans="1:16" ht="18.75" x14ac:dyDescent="0.3">
      <c r="A98" s="119" t="s">
        <v>85</v>
      </c>
      <c r="B98" s="86"/>
      <c r="C98" s="86"/>
      <c r="D98" s="86"/>
      <c r="E98" s="86">
        <v>5</v>
      </c>
      <c r="F98" s="119"/>
      <c r="G98" s="119"/>
      <c r="H98" s="119"/>
      <c r="I98" s="86"/>
      <c r="J98" s="86">
        <v>31216</v>
      </c>
      <c r="K98" s="117" t="s">
        <v>91</v>
      </c>
      <c r="L98" s="118"/>
      <c r="M98" s="118">
        <v>57000</v>
      </c>
      <c r="N98" s="74" t="s">
        <v>90</v>
      </c>
      <c r="O98" s="19"/>
    </row>
    <row r="99" spans="1:16" ht="18.75" x14ac:dyDescent="0.3">
      <c r="A99" s="119" t="s">
        <v>85</v>
      </c>
      <c r="B99" s="86"/>
      <c r="C99" s="86"/>
      <c r="D99" s="86"/>
      <c r="E99" s="86">
        <v>5</v>
      </c>
      <c r="F99" s="119"/>
      <c r="G99" s="119"/>
      <c r="H99" s="119"/>
      <c r="I99" s="86"/>
      <c r="J99" s="86">
        <v>31212</v>
      </c>
      <c r="K99" s="117" t="s">
        <v>92</v>
      </c>
      <c r="L99" s="118"/>
      <c r="M99" s="118">
        <v>3500</v>
      </c>
      <c r="N99" s="74" t="s">
        <v>90</v>
      </c>
      <c r="O99" s="19"/>
      <c r="P99" s="9"/>
    </row>
    <row r="100" spans="1:16" ht="36.75" x14ac:dyDescent="0.3">
      <c r="A100" s="119" t="s">
        <v>85</v>
      </c>
      <c r="B100" s="86"/>
      <c r="C100" s="86"/>
      <c r="D100" s="86"/>
      <c r="E100" s="86">
        <v>5</v>
      </c>
      <c r="F100" s="119"/>
      <c r="G100" s="119"/>
      <c r="H100" s="119"/>
      <c r="I100" s="86"/>
      <c r="J100" s="86">
        <v>31212</v>
      </c>
      <c r="K100" s="117" t="s">
        <v>221</v>
      </c>
      <c r="L100" s="118"/>
      <c r="M100" s="118">
        <v>0</v>
      </c>
      <c r="N100" s="74"/>
      <c r="O100" s="19"/>
      <c r="P100" s="9"/>
    </row>
    <row r="101" spans="1:16" ht="36.75" x14ac:dyDescent="0.3">
      <c r="A101" s="119" t="s">
        <v>85</v>
      </c>
      <c r="B101" s="86"/>
      <c r="C101" s="86"/>
      <c r="D101" s="86"/>
      <c r="E101" s="86">
        <v>5</v>
      </c>
      <c r="F101" s="119"/>
      <c r="G101" s="119"/>
      <c r="H101" s="119"/>
      <c r="I101" s="86"/>
      <c r="J101" s="86">
        <v>31219</v>
      </c>
      <c r="K101" s="117" t="s">
        <v>88</v>
      </c>
      <c r="L101" s="118"/>
      <c r="M101" s="118">
        <v>11400</v>
      </c>
      <c r="N101" s="74" t="s">
        <v>90</v>
      </c>
      <c r="O101" s="19"/>
      <c r="P101" s="9"/>
    </row>
    <row r="102" spans="1:16" ht="18.75" x14ac:dyDescent="0.3">
      <c r="A102" s="119" t="s">
        <v>85</v>
      </c>
      <c r="B102" s="119"/>
      <c r="C102" s="119"/>
      <c r="D102" s="119"/>
      <c r="E102" s="86">
        <v>5</v>
      </c>
      <c r="F102" s="119"/>
      <c r="G102" s="119"/>
      <c r="H102" s="119"/>
      <c r="I102" s="86"/>
      <c r="J102" s="86">
        <v>31213</v>
      </c>
      <c r="K102" s="117" t="s">
        <v>93</v>
      </c>
      <c r="L102" s="118"/>
      <c r="M102" s="118">
        <v>7200</v>
      </c>
      <c r="N102" s="74" t="s">
        <v>90</v>
      </c>
      <c r="O102" s="19"/>
      <c r="P102" s="9"/>
    </row>
    <row r="103" spans="1:16" ht="18.75" x14ac:dyDescent="0.3">
      <c r="A103" s="119" t="s">
        <v>85</v>
      </c>
      <c r="B103" s="119"/>
      <c r="C103" s="119"/>
      <c r="D103" s="119"/>
      <c r="E103" s="86">
        <v>5</v>
      </c>
      <c r="F103" s="119"/>
      <c r="G103" s="119"/>
      <c r="H103" s="119"/>
      <c r="I103" s="86"/>
      <c r="J103" s="86">
        <v>31214</v>
      </c>
      <c r="K103" s="117" t="s">
        <v>227</v>
      </c>
      <c r="L103" s="118"/>
      <c r="M103" s="118">
        <v>0</v>
      </c>
      <c r="N103" s="74" t="s">
        <v>90</v>
      </c>
      <c r="O103" s="19"/>
      <c r="P103" s="9"/>
    </row>
    <row r="104" spans="1:16" ht="36.75" x14ac:dyDescent="0.3">
      <c r="A104" s="11" t="s">
        <v>83</v>
      </c>
      <c r="B104" s="119">
        <v>1</v>
      </c>
      <c r="C104" s="119"/>
      <c r="D104" s="119"/>
      <c r="E104" s="86"/>
      <c r="F104" s="119"/>
      <c r="G104" s="119"/>
      <c r="H104" s="119"/>
      <c r="I104" s="86"/>
      <c r="J104" s="86">
        <v>31219</v>
      </c>
      <c r="K104" s="117" t="s">
        <v>88</v>
      </c>
      <c r="L104" s="118"/>
      <c r="M104" s="118">
        <v>0</v>
      </c>
      <c r="N104" s="74" t="s">
        <v>228</v>
      </c>
      <c r="O104" s="19"/>
      <c r="P104" s="9"/>
    </row>
    <row r="105" spans="1:16" ht="18.75" x14ac:dyDescent="0.3">
      <c r="A105" s="11" t="s">
        <v>83</v>
      </c>
      <c r="B105" s="119">
        <v>1</v>
      </c>
      <c r="C105" s="119"/>
      <c r="D105" s="119"/>
      <c r="E105" s="86"/>
      <c r="F105" s="119"/>
      <c r="G105" s="119"/>
      <c r="H105" s="119"/>
      <c r="I105" s="86"/>
      <c r="J105" s="86">
        <v>31214</v>
      </c>
      <c r="K105" s="117" t="s">
        <v>227</v>
      </c>
      <c r="L105" s="118"/>
      <c r="M105" s="118">
        <v>130000</v>
      </c>
      <c r="N105" s="74" t="s">
        <v>229</v>
      </c>
      <c r="O105" s="19"/>
      <c r="P105" s="9"/>
    </row>
    <row r="106" spans="1:16" ht="18.75" x14ac:dyDescent="0.3">
      <c r="A106" s="11" t="s">
        <v>83</v>
      </c>
      <c r="B106" s="119">
        <v>1</v>
      </c>
      <c r="C106" s="119"/>
      <c r="D106" s="119"/>
      <c r="E106" s="86"/>
      <c r="F106" s="119"/>
      <c r="G106" s="119"/>
      <c r="H106" s="119"/>
      <c r="I106" s="86"/>
      <c r="J106" s="86">
        <v>32216</v>
      </c>
      <c r="K106" s="117" t="s">
        <v>230</v>
      </c>
      <c r="L106" s="118"/>
      <c r="M106" s="118">
        <v>0</v>
      </c>
      <c r="N106" s="74" t="s">
        <v>229</v>
      </c>
      <c r="O106" s="19"/>
      <c r="P106" s="9"/>
    </row>
    <row r="107" spans="1:16" ht="18.75" x14ac:dyDescent="0.3">
      <c r="A107" s="82"/>
      <c r="B107" s="82">
        <v>1</v>
      </c>
      <c r="C107" s="82"/>
      <c r="D107" s="82"/>
      <c r="E107" s="82"/>
      <c r="F107" s="82">
        <v>6</v>
      </c>
      <c r="G107" s="82"/>
      <c r="H107" s="82"/>
      <c r="I107" s="83" t="s">
        <v>94</v>
      </c>
      <c r="J107" s="82"/>
      <c r="K107" s="84" t="s">
        <v>95</v>
      </c>
      <c r="L107" s="115"/>
      <c r="M107" s="115">
        <f>SUM(M108:M114)</f>
        <v>538068.77</v>
      </c>
      <c r="N107" s="120"/>
      <c r="O107" s="19"/>
      <c r="P107" s="9"/>
    </row>
    <row r="108" spans="1:16" ht="36.75" x14ac:dyDescent="0.3">
      <c r="A108" s="11" t="s">
        <v>80</v>
      </c>
      <c r="B108" s="86">
        <v>1</v>
      </c>
      <c r="C108" s="86"/>
      <c r="D108" s="86"/>
      <c r="E108" s="86"/>
      <c r="F108" s="119"/>
      <c r="G108" s="119"/>
      <c r="H108" s="119"/>
      <c r="I108" s="86"/>
      <c r="J108" s="86">
        <v>31321</v>
      </c>
      <c r="K108" s="117" t="s">
        <v>96</v>
      </c>
      <c r="L108" s="118"/>
      <c r="M108" s="118">
        <v>314601.53000000003</v>
      </c>
      <c r="N108" s="74" t="s">
        <v>97</v>
      </c>
      <c r="O108" s="19"/>
      <c r="P108" s="9"/>
    </row>
    <row r="109" spans="1:16" ht="36.75" x14ac:dyDescent="0.3">
      <c r="A109" s="121" t="s">
        <v>83</v>
      </c>
      <c r="B109" s="86">
        <v>1</v>
      </c>
      <c r="C109" s="86"/>
      <c r="D109" s="86"/>
      <c r="E109" s="86"/>
      <c r="F109" s="119"/>
      <c r="G109" s="119"/>
      <c r="H109" s="119"/>
      <c r="I109" s="86"/>
      <c r="J109" s="86">
        <v>31321</v>
      </c>
      <c r="K109" s="117" t="s">
        <v>98</v>
      </c>
      <c r="L109" s="118"/>
      <c r="M109" s="118">
        <v>0</v>
      </c>
      <c r="N109" s="74" t="s">
        <v>99</v>
      </c>
      <c r="O109" s="19"/>
      <c r="P109" s="9"/>
    </row>
    <row r="110" spans="1:16" ht="36.75" x14ac:dyDescent="0.3">
      <c r="A110" s="121" t="s">
        <v>83</v>
      </c>
      <c r="B110" s="86">
        <v>1</v>
      </c>
      <c r="C110" s="86"/>
      <c r="D110" s="86"/>
      <c r="E110" s="86"/>
      <c r="F110" s="119"/>
      <c r="G110" s="119"/>
      <c r="H110" s="119"/>
      <c r="I110" s="86"/>
      <c r="J110" s="86">
        <v>31321</v>
      </c>
      <c r="K110" s="117" t="s">
        <v>98</v>
      </c>
      <c r="L110" s="118"/>
      <c r="M110" s="118">
        <v>39600</v>
      </c>
      <c r="N110" s="74" t="s">
        <v>231</v>
      </c>
      <c r="O110" s="19"/>
      <c r="P110" s="9"/>
    </row>
    <row r="111" spans="1:16" ht="36.75" x14ac:dyDescent="0.3">
      <c r="A111" s="119" t="s">
        <v>85</v>
      </c>
      <c r="B111" s="86"/>
      <c r="C111" s="86"/>
      <c r="D111" s="86"/>
      <c r="E111" s="86">
        <v>5</v>
      </c>
      <c r="F111" s="119"/>
      <c r="G111" s="119"/>
      <c r="H111" s="119"/>
      <c r="I111" s="86"/>
      <c r="J111" s="86">
        <v>31321</v>
      </c>
      <c r="K111" s="117" t="s">
        <v>96</v>
      </c>
      <c r="L111" s="118"/>
      <c r="M111" s="118">
        <v>11203.5</v>
      </c>
      <c r="N111" s="74" t="s">
        <v>100</v>
      </c>
      <c r="O111" s="19"/>
      <c r="P111" s="9"/>
    </row>
    <row r="112" spans="1:16" ht="36.75" x14ac:dyDescent="0.3">
      <c r="A112" s="11" t="s">
        <v>80</v>
      </c>
      <c r="B112" s="86">
        <v>1</v>
      </c>
      <c r="C112" s="86"/>
      <c r="D112" s="86"/>
      <c r="E112" s="86"/>
      <c r="F112" s="119"/>
      <c r="G112" s="119"/>
      <c r="H112" s="119"/>
      <c r="I112" s="86"/>
      <c r="J112" s="86">
        <v>31329</v>
      </c>
      <c r="K112" s="117" t="s">
        <v>101</v>
      </c>
      <c r="L112" s="118"/>
      <c r="M112" s="118">
        <v>148524.38</v>
      </c>
      <c r="N112" s="74" t="s">
        <v>102</v>
      </c>
      <c r="O112" s="19"/>
      <c r="P112" s="9"/>
    </row>
    <row r="113" spans="1:16" ht="36.75" x14ac:dyDescent="0.3">
      <c r="A113" s="121" t="s">
        <v>83</v>
      </c>
      <c r="B113" s="86">
        <v>1</v>
      </c>
      <c r="C113" s="86"/>
      <c r="D113" s="86"/>
      <c r="E113" s="86"/>
      <c r="F113" s="119"/>
      <c r="G113" s="119"/>
      <c r="H113" s="119"/>
      <c r="I113" s="86"/>
      <c r="J113" s="86">
        <v>31329</v>
      </c>
      <c r="K113" s="117" t="s">
        <v>101</v>
      </c>
      <c r="L113" s="118"/>
      <c r="M113" s="118">
        <v>18816</v>
      </c>
      <c r="N113" s="74" t="s">
        <v>103</v>
      </c>
      <c r="O113" s="19"/>
      <c r="P113" s="9"/>
    </row>
    <row r="114" spans="1:16" ht="36.75" x14ac:dyDescent="0.3">
      <c r="A114" s="121" t="s">
        <v>153</v>
      </c>
      <c r="B114" s="86"/>
      <c r="C114" s="86"/>
      <c r="D114" s="86"/>
      <c r="E114" s="86">
        <v>5</v>
      </c>
      <c r="F114" s="119"/>
      <c r="G114" s="119"/>
      <c r="H114" s="119"/>
      <c r="I114" s="86"/>
      <c r="J114" s="86">
        <v>31329</v>
      </c>
      <c r="K114" s="117" t="s">
        <v>101</v>
      </c>
      <c r="L114" s="118"/>
      <c r="M114" s="118">
        <v>5323.36</v>
      </c>
      <c r="N114" s="74" t="s">
        <v>246</v>
      </c>
      <c r="O114" s="19"/>
      <c r="P114" s="9"/>
    </row>
    <row r="115" spans="1:16" ht="18.75" x14ac:dyDescent="0.3">
      <c r="A115" s="122"/>
      <c r="B115" s="122"/>
      <c r="C115" s="122"/>
      <c r="D115" s="122"/>
      <c r="E115" s="122"/>
      <c r="F115" s="122"/>
      <c r="G115" s="123"/>
      <c r="H115" s="123"/>
      <c r="I115" s="122">
        <v>32</v>
      </c>
      <c r="J115" s="123"/>
      <c r="K115" s="124" t="s">
        <v>104</v>
      </c>
      <c r="L115" s="125"/>
      <c r="M115" s="125">
        <f>SUM(M116+M117+M118+M125+M126+M127+M128+M129)</f>
        <v>406100.37</v>
      </c>
      <c r="N115" s="126"/>
      <c r="O115" s="19"/>
      <c r="P115" s="9"/>
    </row>
    <row r="116" spans="1:16" ht="36.75" x14ac:dyDescent="0.3">
      <c r="A116" s="82"/>
      <c r="B116" s="82">
        <v>1</v>
      </c>
      <c r="C116" s="82"/>
      <c r="D116" s="82"/>
      <c r="E116" s="82"/>
      <c r="F116" s="82"/>
      <c r="G116" s="127"/>
      <c r="H116" s="127"/>
      <c r="I116" s="82">
        <v>321</v>
      </c>
      <c r="J116" s="84"/>
      <c r="K116" s="84" t="s">
        <v>105</v>
      </c>
      <c r="L116" s="128"/>
      <c r="M116" s="128">
        <f>SUM(M119+M120+M122)</f>
        <v>116860</v>
      </c>
      <c r="N116" s="120"/>
      <c r="O116" s="19"/>
      <c r="P116" s="9"/>
    </row>
    <row r="117" spans="1:16" ht="36.75" x14ac:dyDescent="0.3">
      <c r="A117" s="82"/>
      <c r="B117" s="82"/>
      <c r="C117" s="82">
        <v>2</v>
      </c>
      <c r="D117" s="82"/>
      <c r="E117" s="82"/>
      <c r="F117" s="82"/>
      <c r="G117" s="127"/>
      <c r="H117" s="127"/>
      <c r="I117" s="82">
        <v>321</v>
      </c>
      <c r="J117" s="84"/>
      <c r="K117" s="84" t="s">
        <v>105</v>
      </c>
      <c r="L117" s="128"/>
      <c r="M117" s="128">
        <f>SUM(M121+M123)</f>
        <v>3300</v>
      </c>
      <c r="N117" s="120"/>
      <c r="O117" s="19"/>
      <c r="P117" s="9"/>
    </row>
    <row r="118" spans="1:16" ht="36.75" x14ac:dyDescent="0.3">
      <c r="A118" s="82"/>
      <c r="B118" s="82">
        <v>1</v>
      </c>
      <c r="C118" s="82"/>
      <c r="D118" s="82"/>
      <c r="E118" s="82"/>
      <c r="F118" s="82"/>
      <c r="G118" s="127"/>
      <c r="H118" s="127"/>
      <c r="I118" s="82"/>
      <c r="J118" s="84"/>
      <c r="K118" s="84" t="s">
        <v>105</v>
      </c>
      <c r="L118" s="128"/>
      <c r="M118" s="128">
        <f>SUM(M124)</f>
        <v>0</v>
      </c>
      <c r="N118" s="120"/>
      <c r="O118" s="19"/>
      <c r="P118" s="9"/>
    </row>
    <row r="119" spans="1:16" ht="36.75" x14ac:dyDescent="0.3">
      <c r="A119" s="11" t="s">
        <v>80</v>
      </c>
      <c r="B119" s="86">
        <v>1</v>
      </c>
      <c r="C119" s="86"/>
      <c r="D119" s="86"/>
      <c r="E119" s="86"/>
      <c r="F119" s="86"/>
      <c r="G119" s="119"/>
      <c r="H119" s="119"/>
      <c r="I119" s="86"/>
      <c r="J119" s="86">
        <v>32121</v>
      </c>
      <c r="K119" s="117" t="s">
        <v>106</v>
      </c>
      <c r="L119" s="118"/>
      <c r="M119" s="118">
        <v>113200</v>
      </c>
      <c r="N119" s="74" t="s">
        <v>107</v>
      </c>
      <c r="O119" s="19"/>
    </row>
    <row r="120" spans="1:16" ht="36.75" x14ac:dyDescent="0.3">
      <c r="A120" s="11" t="s">
        <v>80</v>
      </c>
      <c r="B120" s="86">
        <v>1</v>
      </c>
      <c r="C120" s="86"/>
      <c r="D120" s="86"/>
      <c r="E120" s="86"/>
      <c r="F120" s="86"/>
      <c r="G120" s="119"/>
      <c r="H120" s="119"/>
      <c r="I120" s="86"/>
      <c r="J120" s="86">
        <v>32111</v>
      </c>
      <c r="K120" s="117" t="s">
        <v>108</v>
      </c>
      <c r="L120" s="118"/>
      <c r="M120" s="118">
        <v>1000</v>
      </c>
      <c r="N120" s="74" t="s">
        <v>109</v>
      </c>
      <c r="O120" s="19"/>
    </row>
    <row r="121" spans="1:16" ht="36.75" x14ac:dyDescent="0.3">
      <c r="A121" s="12" t="s">
        <v>110</v>
      </c>
      <c r="B121" s="86"/>
      <c r="C121" s="86">
        <v>2</v>
      </c>
      <c r="D121" s="86"/>
      <c r="E121" s="86"/>
      <c r="F121" s="86"/>
      <c r="G121" s="119"/>
      <c r="H121" s="119"/>
      <c r="I121" s="86"/>
      <c r="J121" s="86">
        <v>32111</v>
      </c>
      <c r="K121" s="117" t="s">
        <v>108</v>
      </c>
      <c r="L121" s="118"/>
      <c r="M121" s="118">
        <v>1800</v>
      </c>
      <c r="N121" s="74" t="s">
        <v>111</v>
      </c>
      <c r="O121" s="19"/>
    </row>
    <row r="122" spans="1:16" ht="36.75" x14ac:dyDescent="0.3">
      <c r="A122" s="11" t="s">
        <v>80</v>
      </c>
      <c r="B122" s="86">
        <v>1</v>
      </c>
      <c r="C122" s="86"/>
      <c r="D122" s="86"/>
      <c r="E122" s="86"/>
      <c r="F122" s="86"/>
      <c r="G122" s="119"/>
      <c r="H122" s="119"/>
      <c r="I122" s="86"/>
      <c r="J122" s="86">
        <v>32131</v>
      </c>
      <c r="K122" s="117" t="s">
        <v>112</v>
      </c>
      <c r="L122" s="118"/>
      <c r="M122" s="118">
        <v>2660</v>
      </c>
      <c r="N122" s="74" t="s">
        <v>113</v>
      </c>
      <c r="O122" s="19"/>
    </row>
    <row r="123" spans="1:16" ht="36.75" x14ac:dyDescent="0.3">
      <c r="A123" s="87" t="s">
        <v>110</v>
      </c>
      <c r="B123" s="86"/>
      <c r="C123" s="86">
        <v>2</v>
      </c>
      <c r="D123" s="86"/>
      <c r="E123" s="86"/>
      <c r="F123" s="86"/>
      <c r="G123" s="119"/>
      <c r="H123" s="119"/>
      <c r="I123" s="86"/>
      <c r="J123" s="86">
        <v>32132</v>
      </c>
      <c r="K123" s="117" t="s">
        <v>114</v>
      </c>
      <c r="L123" s="118"/>
      <c r="M123" s="129">
        <v>1500</v>
      </c>
      <c r="N123" s="74" t="s">
        <v>115</v>
      </c>
      <c r="O123" s="19"/>
    </row>
    <row r="124" spans="1:16" ht="36.75" x14ac:dyDescent="0.3">
      <c r="A124" s="87" t="s">
        <v>232</v>
      </c>
      <c r="B124" s="86">
        <v>1</v>
      </c>
      <c r="C124" s="86"/>
      <c r="D124" s="86"/>
      <c r="E124" s="86"/>
      <c r="F124" s="86"/>
      <c r="G124" s="119"/>
      <c r="H124" s="119"/>
      <c r="I124" s="86"/>
      <c r="J124" s="86">
        <v>32132</v>
      </c>
      <c r="K124" s="117" t="s">
        <v>233</v>
      </c>
      <c r="L124" s="118"/>
      <c r="M124" s="130">
        <v>0</v>
      </c>
      <c r="N124" s="74" t="s">
        <v>234</v>
      </c>
      <c r="O124" s="19"/>
    </row>
    <row r="125" spans="1:16" ht="36.75" x14ac:dyDescent="0.3">
      <c r="A125" s="84"/>
      <c r="B125" s="84">
        <v>1</v>
      </c>
      <c r="C125" s="84"/>
      <c r="D125" s="84"/>
      <c r="E125" s="84"/>
      <c r="F125" s="84"/>
      <c r="G125" s="84"/>
      <c r="H125" s="84"/>
      <c r="I125" s="84" t="s">
        <v>116</v>
      </c>
      <c r="J125" s="84"/>
      <c r="K125" s="84" t="s">
        <v>117</v>
      </c>
      <c r="L125" s="128"/>
      <c r="M125" s="128">
        <f>SUM(M131+M134+M137+M141+M144+M148+M150+M152+M156+M163+M167+M175+M180+M183+M187+M189+M191+M196)</f>
        <v>149782.37</v>
      </c>
      <c r="N125" s="131"/>
      <c r="O125" s="19"/>
    </row>
    <row r="126" spans="1:16" ht="36.75" x14ac:dyDescent="0.3">
      <c r="A126" s="84"/>
      <c r="B126" s="84"/>
      <c r="C126" s="84">
        <v>2</v>
      </c>
      <c r="D126" s="84"/>
      <c r="E126" s="84"/>
      <c r="F126" s="84"/>
      <c r="G126" s="84"/>
      <c r="H126" s="84"/>
      <c r="I126" s="84" t="s">
        <v>116</v>
      </c>
      <c r="J126" s="84"/>
      <c r="K126" s="84" t="s">
        <v>117</v>
      </c>
      <c r="L126" s="128"/>
      <c r="M126" s="128">
        <f>SUM(M132+M133+M135+M138+M139+M142+M143+M145+M149+M151+M157+M159+M168+M176+M177+M181+M184+M190+M197+M199+M201+M203)</f>
        <v>66158</v>
      </c>
      <c r="N126" s="131"/>
      <c r="O126" s="19"/>
    </row>
    <row r="127" spans="1:16" ht="36.75" x14ac:dyDescent="0.3">
      <c r="A127" s="84"/>
      <c r="B127" s="84"/>
      <c r="C127" s="84"/>
      <c r="D127" s="84"/>
      <c r="E127" s="84">
        <v>5</v>
      </c>
      <c r="F127" s="84"/>
      <c r="G127" s="84"/>
      <c r="H127" s="84"/>
      <c r="I127" s="84" t="s">
        <v>116</v>
      </c>
      <c r="J127" s="84"/>
      <c r="K127" s="84" t="s">
        <v>117</v>
      </c>
      <c r="L127" s="128"/>
      <c r="M127" s="128">
        <f>SUM(M182+M169+M193+M194)</f>
        <v>70000</v>
      </c>
      <c r="N127" s="131"/>
      <c r="O127" s="19"/>
    </row>
    <row r="128" spans="1:16" ht="36.75" x14ac:dyDescent="0.3">
      <c r="A128" s="8" t="s">
        <v>118</v>
      </c>
      <c r="B128" s="84"/>
      <c r="C128" s="84"/>
      <c r="D128" s="84"/>
      <c r="E128" s="84"/>
      <c r="F128" s="84"/>
      <c r="G128" s="84"/>
      <c r="H128" s="84"/>
      <c r="I128" s="84">
        <v>322</v>
      </c>
      <c r="J128" s="84"/>
      <c r="K128" s="84" t="s">
        <v>117</v>
      </c>
      <c r="L128" s="128"/>
      <c r="M128" s="128">
        <v>0</v>
      </c>
      <c r="N128" s="131"/>
      <c r="O128" s="19"/>
    </row>
    <row r="129" spans="1:18" ht="36.75" x14ac:dyDescent="0.3">
      <c r="A129" s="84" t="s">
        <v>232</v>
      </c>
      <c r="B129" s="84">
        <v>1</v>
      </c>
      <c r="C129" s="84"/>
      <c r="D129" s="84"/>
      <c r="E129" s="84"/>
      <c r="F129" s="84"/>
      <c r="G129" s="84"/>
      <c r="H129" s="84"/>
      <c r="I129" s="84">
        <v>322</v>
      </c>
      <c r="J129" s="84"/>
      <c r="K129" s="84" t="s">
        <v>117</v>
      </c>
      <c r="L129" s="128"/>
      <c r="M129" s="128">
        <f>SUM(M146)</f>
        <v>0</v>
      </c>
      <c r="N129" s="131"/>
      <c r="O129" s="19"/>
    </row>
    <row r="130" spans="1:18" ht="36.75" x14ac:dyDescent="0.3">
      <c r="A130" s="132"/>
      <c r="B130" s="132">
        <v>1</v>
      </c>
      <c r="C130" s="132">
        <v>2</v>
      </c>
      <c r="D130" s="132"/>
      <c r="E130" s="132"/>
      <c r="F130" s="132"/>
      <c r="G130" s="132"/>
      <c r="H130" s="132"/>
      <c r="I130" s="132"/>
      <c r="J130" s="133"/>
      <c r="K130" s="134" t="s">
        <v>119</v>
      </c>
      <c r="L130" s="135"/>
      <c r="M130" s="135">
        <f>SUM(M131:M135)</f>
        <v>19001.060000000001</v>
      </c>
      <c r="N130" s="136"/>
      <c r="O130" s="19"/>
    </row>
    <row r="131" spans="1:18" ht="18.75" x14ac:dyDescent="0.3">
      <c r="A131" s="178" t="s">
        <v>120</v>
      </c>
      <c r="B131" s="86">
        <v>1</v>
      </c>
      <c r="C131" s="86"/>
      <c r="D131" s="86"/>
      <c r="E131" s="86"/>
      <c r="F131" s="86"/>
      <c r="G131" s="119"/>
      <c r="H131" s="119"/>
      <c r="I131" s="86"/>
      <c r="J131" s="86">
        <v>32211</v>
      </c>
      <c r="K131" s="117" t="s">
        <v>121</v>
      </c>
      <c r="L131" s="118"/>
      <c r="M131" s="118">
        <v>6701.06</v>
      </c>
      <c r="N131" s="74" t="s">
        <v>122</v>
      </c>
      <c r="O131" s="19"/>
    </row>
    <row r="132" spans="1:18" ht="36.75" x14ac:dyDescent="0.3">
      <c r="A132" s="87" t="s">
        <v>110</v>
      </c>
      <c r="B132" s="86"/>
      <c r="C132" s="86">
        <v>2</v>
      </c>
      <c r="D132" s="86"/>
      <c r="E132" s="86"/>
      <c r="F132" s="86"/>
      <c r="G132" s="119"/>
      <c r="H132" s="119"/>
      <c r="I132" s="86"/>
      <c r="J132" s="86">
        <v>32211</v>
      </c>
      <c r="K132" s="117" t="s">
        <v>121</v>
      </c>
      <c r="L132" s="118"/>
      <c r="M132" s="118">
        <v>0</v>
      </c>
      <c r="N132" s="74"/>
      <c r="O132" s="19"/>
    </row>
    <row r="133" spans="1:18" ht="54.75" x14ac:dyDescent="0.3">
      <c r="A133" s="87" t="s">
        <v>110</v>
      </c>
      <c r="B133" s="86"/>
      <c r="C133" s="86">
        <v>2</v>
      </c>
      <c r="D133" s="86"/>
      <c r="E133" s="86"/>
      <c r="F133" s="86"/>
      <c r="G133" s="119"/>
      <c r="H133" s="119"/>
      <c r="I133" s="86"/>
      <c r="J133" s="86">
        <v>32212</v>
      </c>
      <c r="K133" s="117" t="s">
        <v>123</v>
      </c>
      <c r="L133" s="118"/>
      <c r="M133" s="118">
        <v>1500</v>
      </c>
      <c r="N133" s="74" t="s">
        <v>124</v>
      </c>
      <c r="O133" s="19"/>
    </row>
    <row r="134" spans="1:18" ht="36.75" x14ac:dyDescent="0.3">
      <c r="A134" s="11" t="s">
        <v>120</v>
      </c>
      <c r="B134" s="86">
        <v>1</v>
      </c>
      <c r="C134" s="86"/>
      <c r="D134" s="86"/>
      <c r="E134" s="86"/>
      <c r="F134" s="86"/>
      <c r="G134" s="119"/>
      <c r="H134" s="119"/>
      <c r="I134" s="86"/>
      <c r="J134" s="86">
        <v>32214</v>
      </c>
      <c r="K134" s="117" t="s">
        <v>125</v>
      </c>
      <c r="L134" s="118"/>
      <c r="M134" s="118">
        <v>8800</v>
      </c>
      <c r="N134" s="74" t="s">
        <v>126</v>
      </c>
      <c r="O134" s="19"/>
      <c r="Q134" s="9"/>
      <c r="R134" s="9"/>
    </row>
    <row r="135" spans="1:18" ht="36.75" x14ac:dyDescent="0.3">
      <c r="A135" s="87" t="s">
        <v>110</v>
      </c>
      <c r="B135" s="86"/>
      <c r="C135" s="86">
        <v>2</v>
      </c>
      <c r="D135" s="86"/>
      <c r="E135" s="86"/>
      <c r="F135" s="86"/>
      <c r="G135" s="119"/>
      <c r="H135" s="119"/>
      <c r="I135" s="86"/>
      <c r="J135" s="86">
        <v>32219</v>
      </c>
      <c r="K135" s="117" t="s">
        <v>127</v>
      </c>
      <c r="L135" s="118"/>
      <c r="M135" s="118">
        <v>2000</v>
      </c>
      <c r="N135" s="74" t="s">
        <v>128</v>
      </c>
      <c r="O135" s="19"/>
    </row>
    <row r="136" spans="1:18" ht="18.75" x14ac:dyDescent="0.3">
      <c r="A136" s="132"/>
      <c r="B136" s="132">
        <v>1</v>
      </c>
      <c r="C136" s="132"/>
      <c r="D136" s="132"/>
      <c r="E136" s="132"/>
      <c r="F136" s="132"/>
      <c r="G136" s="132"/>
      <c r="H136" s="132"/>
      <c r="I136" s="132"/>
      <c r="J136" s="133"/>
      <c r="K136" s="134" t="s">
        <v>129</v>
      </c>
      <c r="L136" s="135"/>
      <c r="M136" s="135">
        <f>SUM(M137:M138)</f>
        <v>6000</v>
      </c>
      <c r="N136" s="137"/>
      <c r="O136" s="19"/>
    </row>
    <row r="137" spans="1:18" ht="18.75" x14ac:dyDescent="0.3">
      <c r="A137" s="86" t="s">
        <v>120</v>
      </c>
      <c r="B137" s="86">
        <v>1</v>
      </c>
      <c r="C137" s="86"/>
      <c r="D137" s="86"/>
      <c r="E137" s="86"/>
      <c r="F137" s="86"/>
      <c r="G137" s="119"/>
      <c r="H137" s="119"/>
      <c r="I137" s="86"/>
      <c r="J137" s="86">
        <v>32224</v>
      </c>
      <c r="K137" s="117" t="s">
        <v>130</v>
      </c>
      <c r="L137" s="118"/>
      <c r="M137" s="118">
        <v>3000</v>
      </c>
      <c r="N137" s="138" t="s">
        <v>131</v>
      </c>
      <c r="O137" s="19"/>
      <c r="Q137" s="9"/>
      <c r="R137" s="9"/>
    </row>
    <row r="138" spans="1:18" ht="36.75" x14ac:dyDescent="0.3">
      <c r="A138" s="87" t="s">
        <v>110</v>
      </c>
      <c r="B138" s="86"/>
      <c r="C138" s="86">
        <v>2</v>
      </c>
      <c r="D138" s="86"/>
      <c r="E138" s="86"/>
      <c r="F138" s="86"/>
      <c r="G138" s="119"/>
      <c r="H138" s="119"/>
      <c r="I138" s="86"/>
      <c r="J138" s="86">
        <v>32224</v>
      </c>
      <c r="K138" s="117" t="s">
        <v>130</v>
      </c>
      <c r="L138" s="118"/>
      <c r="M138" s="118">
        <v>3000</v>
      </c>
      <c r="N138" s="138" t="s">
        <v>132</v>
      </c>
      <c r="O138" s="19"/>
    </row>
    <row r="139" spans="1:18" ht="36.75" x14ac:dyDescent="0.3">
      <c r="A139" s="87" t="s">
        <v>165</v>
      </c>
      <c r="B139" s="86"/>
      <c r="C139" s="86">
        <v>2</v>
      </c>
      <c r="D139" s="86"/>
      <c r="E139" s="86"/>
      <c r="F139" s="86"/>
      <c r="G139" s="119"/>
      <c r="H139" s="119"/>
      <c r="I139" s="86"/>
      <c r="J139" s="86">
        <v>32229</v>
      </c>
      <c r="K139" s="117" t="s">
        <v>219</v>
      </c>
      <c r="L139" s="118"/>
      <c r="M139" s="118">
        <v>0</v>
      </c>
      <c r="N139" s="138"/>
      <c r="O139" s="19"/>
    </row>
    <row r="140" spans="1:18" ht="18.75" x14ac:dyDescent="0.3">
      <c r="A140" s="132"/>
      <c r="B140" s="132">
        <v>1</v>
      </c>
      <c r="C140" s="132">
        <v>2</v>
      </c>
      <c r="D140" s="132"/>
      <c r="E140" s="132"/>
      <c r="F140" s="132"/>
      <c r="G140" s="132"/>
      <c r="H140" s="132"/>
      <c r="I140" s="132"/>
      <c r="J140" s="133"/>
      <c r="K140" s="134" t="s">
        <v>133</v>
      </c>
      <c r="L140" s="135"/>
      <c r="M140" s="135">
        <f>SUM(M141:M146)</f>
        <v>83300</v>
      </c>
      <c r="N140" s="136"/>
      <c r="O140" s="19"/>
    </row>
    <row r="141" spans="1:18" ht="36.75" x14ac:dyDescent="0.3">
      <c r="A141" s="86" t="s">
        <v>120</v>
      </c>
      <c r="B141" s="86">
        <v>1</v>
      </c>
      <c r="C141" s="86"/>
      <c r="D141" s="86"/>
      <c r="E141" s="86"/>
      <c r="F141" s="86"/>
      <c r="G141" s="119"/>
      <c r="H141" s="119"/>
      <c r="I141" s="86"/>
      <c r="J141" s="86">
        <v>32231</v>
      </c>
      <c r="K141" s="117" t="s">
        <v>134</v>
      </c>
      <c r="L141" s="118"/>
      <c r="M141" s="118">
        <v>19000</v>
      </c>
      <c r="N141" s="74" t="s">
        <v>135</v>
      </c>
      <c r="O141" s="19"/>
    </row>
    <row r="142" spans="1:18" ht="36.75" x14ac:dyDescent="0.3">
      <c r="A142" s="87" t="s">
        <v>110</v>
      </c>
      <c r="B142" s="86"/>
      <c r="C142" s="86">
        <v>2</v>
      </c>
      <c r="D142" s="86"/>
      <c r="E142" s="86"/>
      <c r="F142" s="86"/>
      <c r="G142" s="119"/>
      <c r="H142" s="119"/>
      <c r="I142" s="86"/>
      <c r="J142" s="86">
        <v>32233</v>
      </c>
      <c r="K142" s="117" t="s">
        <v>136</v>
      </c>
      <c r="L142" s="118"/>
      <c r="M142" s="118">
        <v>17000</v>
      </c>
      <c r="N142" s="74" t="s">
        <v>137</v>
      </c>
      <c r="O142" s="19"/>
    </row>
    <row r="143" spans="1:18" ht="36.75" x14ac:dyDescent="0.3">
      <c r="A143" s="87" t="s">
        <v>110</v>
      </c>
      <c r="B143" s="86"/>
      <c r="C143" s="86">
        <v>2</v>
      </c>
      <c r="D143" s="86"/>
      <c r="E143" s="86"/>
      <c r="F143" s="86"/>
      <c r="G143" s="119"/>
      <c r="H143" s="119"/>
      <c r="I143" s="86"/>
      <c r="J143" s="86">
        <v>32234</v>
      </c>
      <c r="K143" s="117" t="s">
        <v>134</v>
      </c>
      <c r="L143" s="118"/>
      <c r="M143" s="118">
        <v>2000</v>
      </c>
      <c r="N143" s="139" t="s">
        <v>137</v>
      </c>
      <c r="O143" s="19"/>
    </row>
    <row r="144" spans="1:18" ht="36.75" x14ac:dyDescent="0.3">
      <c r="A144" s="86" t="s">
        <v>120</v>
      </c>
      <c r="B144" s="86">
        <v>1</v>
      </c>
      <c r="C144" s="86"/>
      <c r="D144" s="86"/>
      <c r="E144" s="86"/>
      <c r="F144" s="86"/>
      <c r="G144" s="119"/>
      <c r="H144" s="119"/>
      <c r="I144" s="86"/>
      <c r="J144" s="86">
        <v>32234</v>
      </c>
      <c r="K144" s="117" t="s">
        <v>138</v>
      </c>
      <c r="L144" s="118"/>
      <c r="M144" s="118">
        <v>35300</v>
      </c>
      <c r="N144" s="74" t="s">
        <v>139</v>
      </c>
      <c r="O144" s="19"/>
    </row>
    <row r="145" spans="1:15" ht="36.75" x14ac:dyDescent="0.3">
      <c r="A145" s="87" t="s">
        <v>110</v>
      </c>
      <c r="B145" s="86"/>
      <c r="C145" s="86">
        <v>2</v>
      </c>
      <c r="D145" s="86"/>
      <c r="E145" s="86"/>
      <c r="F145" s="86"/>
      <c r="G145" s="119"/>
      <c r="H145" s="119"/>
      <c r="I145" s="86"/>
      <c r="J145" s="86">
        <v>32234</v>
      </c>
      <c r="K145" s="117" t="s">
        <v>138</v>
      </c>
      <c r="L145" s="118"/>
      <c r="M145" s="118">
        <v>10000</v>
      </c>
      <c r="N145" s="74" t="s">
        <v>140</v>
      </c>
      <c r="O145" s="19"/>
    </row>
    <row r="146" spans="1:15" ht="36.75" x14ac:dyDescent="0.3">
      <c r="A146" s="87" t="s">
        <v>232</v>
      </c>
      <c r="B146" s="86">
        <v>1</v>
      </c>
      <c r="C146" s="86"/>
      <c r="D146" s="86"/>
      <c r="E146" s="86"/>
      <c r="F146" s="86"/>
      <c r="G146" s="119"/>
      <c r="H146" s="119"/>
      <c r="I146" s="86"/>
      <c r="J146" s="86">
        <v>32234</v>
      </c>
      <c r="K146" s="117" t="s">
        <v>138</v>
      </c>
      <c r="L146" s="118"/>
      <c r="M146" s="118">
        <v>0</v>
      </c>
      <c r="N146" s="74" t="s">
        <v>235</v>
      </c>
      <c r="O146" s="19"/>
    </row>
    <row r="147" spans="1:15" ht="54.75" x14ac:dyDescent="0.3">
      <c r="A147" s="132"/>
      <c r="B147" s="132">
        <v>1</v>
      </c>
      <c r="C147" s="132">
        <v>2</v>
      </c>
      <c r="D147" s="132"/>
      <c r="E147" s="132"/>
      <c r="F147" s="132"/>
      <c r="G147" s="132"/>
      <c r="H147" s="132"/>
      <c r="I147" s="132"/>
      <c r="J147" s="133"/>
      <c r="K147" s="134" t="s">
        <v>141</v>
      </c>
      <c r="L147" s="135"/>
      <c r="M147" s="135">
        <f>SUM(M148:M152)</f>
        <v>20090.309999999998</v>
      </c>
      <c r="N147" s="136"/>
      <c r="O147" s="19"/>
    </row>
    <row r="148" spans="1:15" ht="72.75" x14ac:dyDescent="0.3">
      <c r="A148" s="86" t="s">
        <v>120</v>
      </c>
      <c r="B148" s="86">
        <v>1</v>
      </c>
      <c r="C148" s="86"/>
      <c r="D148" s="86"/>
      <c r="E148" s="86"/>
      <c r="F148" s="86"/>
      <c r="G148" s="119"/>
      <c r="H148" s="119"/>
      <c r="I148" s="86"/>
      <c r="J148" s="86">
        <v>32242</v>
      </c>
      <c r="K148" s="117" t="s">
        <v>142</v>
      </c>
      <c r="L148" s="118"/>
      <c r="M148" s="118">
        <v>5000</v>
      </c>
      <c r="N148" s="74" t="s">
        <v>143</v>
      </c>
      <c r="O148" s="19"/>
    </row>
    <row r="149" spans="1:15" ht="72.75" x14ac:dyDescent="0.3">
      <c r="A149" s="87" t="s">
        <v>110</v>
      </c>
      <c r="B149" s="86"/>
      <c r="C149" s="86">
        <v>2</v>
      </c>
      <c r="D149" s="86"/>
      <c r="E149" s="86"/>
      <c r="F149" s="86"/>
      <c r="G149" s="119"/>
      <c r="H149" s="119"/>
      <c r="I149" s="86"/>
      <c r="J149" s="86">
        <v>32242</v>
      </c>
      <c r="K149" s="117" t="s">
        <v>142</v>
      </c>
      <c r="L149" s="118"/>
      <c r="M149" s="118">
        <v>2000</v>
      </c>
      <c r="N149" s="74" t="s">
        <v>144</v>
      </c>
      <c r="O149" s="19"/>
    </row>
    <row r="150" spans="1:15" ht="54.75" x14ac:dyDescent="0.3">
      <c r="A150" s="86" t="s">
        <v>120</v>
      </c>
      <c r="B150" s="86">
        <v>1</v>
      </c>
      <c r="C150" s="86"/>
      <c r="D150" s="86"/>
      <c r="E150" s="86"/>
      <c r="F150" s="86"/>
      <c r="G150" s="119"/>
      <c r="H150" s="119"/>
      <c r="I150" s="86"/>
      <c r="J150" s="86">
        <v>32243</v>
      </c>
      <c r="K150" s="117" t="s">
        <v>145</v>
      </c>
      <c r="L150" s="118"/>
      <c r="M150" s="118">
        <v>9990.31</v>
      </c>
      <c r="N150" s="74" t="s">
        <v>143</v>
      </c>
      <c r="O150" s="19"/>
    </row>
    <row r="151" spans="1:15" ht="54.75" x14ac:dyDescent="0.3">
      <c r="A151" s="87" t="s">
        <v>110</v>
      </c>
      <c r="B151" s="86"/>
      <c r="C151" s="86">
        <v>2</v>
      </c>
      <c r="D151" s="86"/>
      <c r="E151" s="86"/>
      <c r="F151" s="86"/>
      <c r="G151" s="119"/>
      <c r="H151" s="119"/>
      <c r="I151" s="86"/>
      <c r="J151" s="86">
        <v>32243</v>
      </c>
      <c r="K151" s="117" t="s">
        <v>145</v>
      </c>
      <c r="L151" s="118"/>
      <c r="M151" s="118">
        <v>2100</v>
      </c>
      <c r="N151" s="74" t="s">
        <v>144</v>
      </c>
      <c r="O151" s="19"/>
    </row>
    <row r="152" spans="1:15" ht="54.75" x14ac:dyDescent="0.3">
      <c r="A152" s="86" t="s">
        <v>120</v>
      </c>
      <c r="B152" s="86">
        <v>1</v>
      </c>
      <c r="C152" s="86"/>
      <c r="D152" s="86"/>
      <c r="E152" s="86"/>
      <c r="F152" s="86"/>
      <c r="G152" s="119"/>
      <c r="H152" s="119"/>
      <c r="I152" s="86"/>
      <c r="J152" s="86">
        <v>32244</v>
      </c>
      <c r="K152" s="117" t="s">
        <v>146</v>
      </c>
      <c r="L152" s="118"/>
      <c r="M152" s="118">
        <v>1000</v>
      </c>
      <c r="N152" s="74" t="s">
        <v>143</v>
      </c>
      <c r="O152" s="19"/>
    </row>
    <row r="153" spans="1:15" ht="18.75" x14ac:dyDescent="0.3">
      <c r="A153" s="132"/>
      <c r="B153" s="132">
        <v>1</v>
      </c>
      <c r="C153" s="132"/>
      <c r="D153" s="132"/>
      <c r="E153" s="132"/>
      <c r="F153" s="132">
        <v>5</v>
      </c>
      <c r="G153" s="132"/>
      <c r="H153" s="132"/>
      <c r="I153" s="132"/>
      <c r="J153" s="133"/>
      <c r="K153" s="134" t="s">
        <v>147</v>
      </c>
      <c r="L153" s="135"/>
      <c r="M153" s="135">
        <f>SUM(M156+M157+M159+M163)</f>
        <v>22019</v>
      </c>
      <c r="N153" s="136"/>
      <c r="O153" s="19"/>
    </row>
    <row r="154" spans="1:15" ht="54.75" x14ac:dyDescent="0.3">
      <c r="A154" s="133" t="s">
        <v>118</v>
      </c>
      <c r="B154" s="132"/>
      <c r="C154" s="132"/>
      <c r="D154" s="132"/>
      <c r="E154" s="132"/>
      <c r="F154" s="132"/>
      <c r="G154" s="132"/>
      <c r="H154" s="132"/>
      <c r="I154" s="132"/>
      <c r="J154" s="133"/>
      <c r="K154" s="134" t="s">
        <v>148</v>
      </c>
      <c r="L154" s="135"/>
      <c r="M154" s="140">
        <f>SUM(M1+M160+M161)</f>
        <v>0</v>
      </c>
      <c r="N154" s="136"/>
      <c r="O154" s="19"/>
    </row>
    <row r="155" spans="1:15" ht="36.75" x14ac:dyDescent="0.3">
      <c r="A155" s="133" t="s">
        <v>217</v>
      </c>
      <c r="B155" s="132"/>
      <c r="C155" s="132"/>
      <c r="D155" s="132"/>
      <c r="E155" s="132"/>
      <c r="F155" s="132">
        <v>5</v>
      </c>
      <c r="G155" s="132"/>
      <c r="H155" s="132"/>
      <c r="I155" s="132"/>
      <c r="J155" s="133"/>
      <c r="K155" s="134" t="s">
        <v>222</v>
      </c>
      <c r="L155" s="135"/>
      <c r="M155" s="135">
        <f>SUM(M158)</f>
        <v>0</v>
      </c>
      <c r="N155" s="136"/>
      <c r="O155" s="19"/>
    </row>
    <row r="156" spans="1:15" ht="18.75" x14ac:dyDescent="0.3">
      <c r="A156" s="86" t="s">
        <v>120</v>
      </c>
      <c r="B156" s="86">
        <v>1</v>
      </c>
      <c r="C156" s="86"/>
      <c r="D156" s="86"/>
      <c r="E156" s="86"/>
      <c r="F156" s="86"/>
      <c r="G156" s="86"/>
      <c r="H156" s="86"/>
      <c r="I156" s="86"/>
      <c r="J156" s="87">
        <v>32251</v>
      </c>
      <c r="K156" s="117" t="s">
        <v>147</v>
      </c>
      <c r="L156" s="118"/>
      <c r="M156" s="141">
        <v>12019</v>
      </c>
      <c r="N156" s="74" t="s">
        <v>149</v>
      </c>
      <c r="O156" s="19"/>
    </row>
    <row r="157" spans="1:15" ht="36.75" x14ac:dyDescent="0.3">
      <c r="A157" s="87" t="s">
        <v>110</v>
      </c>
      <c r="B157" s="86"/>
      <c r="C157" s="86">
        <v>2</v>
      </c>
      <c r="D157" s="86"/>
      <c r="E157" s="86"/>
      <c r="F157" s="86"/>
      <c r="G157" s="86"/>
      <c r="H157" s="86"/>
      <c r="I157" s="86"/>
      <c r="J157" s="87">
        <v>32251</v>
      </c>
      <c r="K157" s="117" t="s">
        <v>147</v>
      </c>
      <c r="L157" s="118"/>
      <c r="M157" s="118">
        <v>0</v>
      </c>
      <c r="N157" s="74"/>
      <c r="O157" s="19"/>
    </row>
    <row r="158" spans="1:15" s="13" customFormat="1" ht="18.75" x14ac:dyDescent="0.3">
      <c r="A158" s="87" t="s">
        <v>217</v>
      </c>
      <c r="B158" s="86"/>
      <c r="C158" s="86"/>
      <c r="D158" s="86"/>
      <c r="E158" s="86"/>
      <c r="F158" s="86">
        <v>5</v>
      </c>
      <c r="G158" s="86"/>
      <c r="H158" s="86"/>
      <c r="I158" s="86"/>
      <c r="J158" s="87">
        <v>32251</v>
      </c>
      <c r="K158" s="117" t="s">
        <v>150</v>
      </c>
      <c r="L158" s="118"/>
      <c r="M158" s="118">
        <v>0</v>
      </c>
      <c r="N158" s="74"/>
      <c r="O158" s="142"/>
    </row>
    <row r="159" spans="1:15" s="13" customFormat="1" ht="36.75" x14ac:dyDescent="0.3">
      <c r="A159" s="87" t="s">
        <v>110</v>
      </c>
      <c r="B159" s="86"/>
      <c r="C159" s="86">
        <v>2</v>
      </c>
      <c r="D159" s="86"/>
      <c r="E159" s="86"/>
      <c r="F159" s="86"/>
      <c r="G159" s="86"/>
      <c r="H159" s="86"/>
      <c r="I159" s="86"/>
      <c r="J159" s="87">
        <v>32252</v>
      </c>
      <c r="K159" s="117" t="s">
        <v>151</v>
      </c>
      <c r="L159" s="118"/>
      <c r="M159" s="118">
        <v>0</v>
      </c>
      <c r="N159" s="74"/>
      <c r="O159" s="142"/>
    </row>
    <row r="160" spans="1:15" s="13" customFormat="1" ht="54.75" x14ac:dyDescent="0.3">
      <c r="A160" s="87" t="s">
        <v>118</v>
      </c>
      <c r="B160" s="86"/>
      <c r="C160" s="86"/>
      <c r="D160" s="86"/>
      <c r="E160" s="86"/>
      <c r="F160" s="86"/>
      <c r="G160" s="86"/>
      <c r="H160" s="86"/>
      <c r="I160" s="86"/>
      <c r="J160" s="87">
        <v>32251</v>
      </c>
      <c r="K160" s="117" t="s">
        <v>147</v>
      </c>
      <c r="L160" s="118"/>
      <c r="M160" s="118">
        <v>0</v>
      </c>
      <c r="N160" s="74" t="s">
        <v>152</v>
      </c>
      <c r="O160" s="142"/>
    </row>
    <row r="161" spans="1:15" ht="54.75" x14ac:dyDescent="0.3">
      <c r="A161" s="87" t="s">
        <v>118</v>
      </c>
      <c r="B161" s="86"/>
      <c r="C161" s="86"/>
      <c r="D161" s="86"/>
      <c r="E161" s="86"/>
      <c r="F161" s="86"/>
      <c r="G161" s="86"/>
      <c r="H161" s="86"/>
      <c r="I161" s="86"/>
      <c r="J161" s="87">
        <v>32252</v>
      </c>
      <c r="K161" s="117" t="s">
        <v>151</v>
      </c>
      <c r="L161" s="118"/>
      <c r="M161" s="118">
        <v>0</v>
      </c>
      <c r="N161" s="74" t="s">
        <v>152</v>
      </c>
      <c r="O161" s="19"/>
    </row>
    <row r="162" spans="1:15" ht="36.75" x14ac:dyDescent="0.3">
      <c r="A162" s="87" t="s">
        <v>153</v>
      </c>
      <c r="B162" s="86"/>
      <c r="C162" s="86"/>
      <c r="D162" s="86"/>
      <c r="E162" s="86"/>
      <c r="F162" s="86">
        <v>5</v>
      </c>
      <c r="G162" s="86"/>
      <c r="H162" s="86"/>
      <c r="I162" s="86"/>
      <c r="J162" s="87">
        <v>32252</v>
      </c>
      <c r="K162" s="117" t="s">
        <v>151</v>
      </c>
      <c r="L162" s="118"/>
      <c r="M162" s="118">
        <v>0</v>
      </c>
      <c r="N162" s="74"/>
      <c r="O162" s="19"/>
    </row>
    <row r="163" spans="1:15" ht="72.75" x14ac:dyDescent="0.3">
      <c r="A163" s="87" t="s">
        <v>154</v>
      </c>
      <c r="B163" s="86">
        <v>1</v>
      </c>
      <c r="C163" s="86"/>
      <c r="D163" s="86"/>
      <c r="E163" s="86"/>
      <c r="F163" s="86"/>
      <c r="G163" s="119"/>
      <c r="H163" s="119"/>
      <c r="I163" s="86"/>
      <c r="J163" s="86">
        <v>32252</v>
      </c>
      <c r="K163" s="117" t="s">
        <v>151</v>
      </c>
      <c r="L163" s="118"/>
      <c r="M163" s="118">
        <v>10000</v>
      </c>
      <c r="N163" s="74" t="s">
        <v>155</v>
      </c>
      <c r="O163" s="19"/>
    </row>
    <row r="164" spans="1:15" ht="36.75" x14ac:dyDescent="0.3">
      <c r="A164" s="132"/>
      <c r="B164" s="132">
        <v>1</v>
      </c>
      <c r="C164" s="132"/>
      <c r="D164" s="132"/>
      <c r="E164" s="132"/>
      <c r="F164" s="132"/>
      <c r="G164" s="132"/>
      <c r="H164" s="132"/>
      <c r="I164" s="132"/>
      <c r="J164" s="132"/>
      <c r="K164" s="134" t="s">
        <v>156</v>
      </c>
      <c r="L164" s="135"/>
      <c r="M164" s="135">
        <f>SUM(M167+M168)</f>
        <v>15958</v>
      </c>
      <c r="N164" s="136"/>
      <c r="O164" s="19"/>
    </row>
    <row r="165" spans="1:15" ht="54.75" x14ac:dyDescent="0.3">
      <c r="A165" s="133" t="s">
        <v>118</v>
      </c>
      <c r="B165" s="132"/>
      <c r="C165" s="132"/>
      <c r="D165" s="132"/>
      <c r="E165" s="132"/>
      <c r="F165" s="132"/>
      <c r="G165" s="132"/>
      <c r="H165" s="132"/>
      <c r="I165" s="132"/>
      <c r="J165" s="132"/>
      <c r="K165" s="134" t="s">
        <v>156</v>
      </c>
      <c r="L165" s="135"/>
      <c r="M165" s="140">
        <f>SUM(M171)</f>
        <v>0</v>
      </c>
      <c r="N165" s="136"/>
      <c r="O165" s="19"/>
    </row>
    <row r="166" spans="1:15" ht="36.75" x14ac:dyDescent="0.3">
      <c r="A166" s="133" t="s">
        <v>217</v>
      </c>
      <c r="B166" s="132"/>
      <c r="C166" s="132"/>
      <c r="D166" s="132"/>
      <c r="E166" s="132"/>
      <c r="F166" s="132">
        <v>5</v>
      </c>
      <c r="G166" s="132"/>
      <c r="H166" s="132"/>
      <c r="I166" s="132"/>
      <c r="J166" s="132"/>
      <c r="K166" s="134" t="s">
        <v>156</v>
      </c>
      <c r="L166" s="135"/>
      <c r="M166" s="135">
        <f>SUM(M170)</f>
        <v>0</v>
      </c>
      <c r="N166" s="136"/>
      <c r="O166" s="19"/>
    </row>
    <row r="167" spans="1:15" ht="36.75" x14ac:dyDescent="0.3">
      <c r="A167" s="86" t="s">
        <v>120</v>
      </c>
      <c r="B167" s="86">
        <v>1</v>
      </c>
      <c r="C167" s="86"/>
      <c r="D167" s="86"/>
      <c r="E167" s="86"/>
      <c r="F167" s="86"/>
      <c r="G167" s="86"/>
      <c r="H167" s="86"/>
      <c r="I167" s="86"/>
      <c r="J167" s="86">
        <v>32271</v>
      </c>
      <c r="K167" s="117" t="s">
        <v>156</v>
      </c>
      <c r="L167" s="118"/>
      <c r="M167" s="141">
        <v>5000</v>
      </c>
      <c r="N167" s="74" t="s">
        <v>157</v>
      </c>
      <c r="O167" s="19"/>
    </row>
    <row r="168" spans="1:15" ht="36.75" x14ac:dyDescent="0.3">
      <c r="A168" s="87" t="s">
        <v>110</v>
      </c>
      <c r="B168" s="86"/>
      <c r="C168" s="86">
        <v>2</v>
      </c>
      <c r="D168" s="86"/>
      <c r="E168" s="86"/>
      <c r="F168" s="86"/>
      <c r="G168" s="86"/>
      <c r="H168" s="86"/>
      <c r="I168" s="86"/>
      <c r="J168" s="86">
        <v>32271</v>
      </c>
      <c r="K168" s="117" t="s">
        <v>156</v>
      </c>
      <c r="L168" s="118"/>
      <c r="M168" s="118">
        <v>10958</v>
      </c>
      <c r="N168" s="74" t="s">
        <v>158</v>
      </c>
      <c r="O168" s="19"/>
    </row>
    <row r="169" spans="1:15" ht="36.75" x14ac:dyDescent="0.3">
      <c r="A169" s="87" t="s">
        <v>153</v>
      </c>
      <c r="B169" s="86"/>
      <c r="C169" s="86"/>
      <c r="D169" s="86"/>
      <c r="E169" s="86"/>
      <c r="F169" s="86">
        <v>5</v>
      </c>
      <c r="G169" s="119"/>
      <c r="H169" s="119"/>
      <c r="I169" s="86"/>
      <c r="J169" s="86">
        <v>32271</v>
      </c>
      <c r="K169" s="117" t="s">
        <v>156</v>
      </c>
      <c r="L169" s="118"/>
      <c r="M169" s="118">
        <v>0</v>
      </c>
      <c r="N169" s="74"/>
      <c r="O169" s="19"/>
    </row>
    <row r="170" spans="1:15" ht="36.75" x14ac:dyDescent="0.3">
      <c r="A170" s="87" t="s">
        <v>217</v>
      </c>
      <c r="B170" s="86"/>
      <c r="C170" s="86"/>
      <c r="D170" s="86"/>
      <c r="E170" s="86"/>
      <c r="F170" s="86">
        <v>5</v>
      </c>
      <c r="G170" s="119"/>
      <c r="H170" s="119"/>
      <c r="I170" s="86"/>
      <c r="J170" s="86">
        <v>32271</v>
      </c>
      <c r="K170" s="117" t="s">
        <v>156</v>
      </c>
      <c r="L170" s="118"/>
      <c r="M170" s="118">
        <v>0</v>
      </c>
      <c r="N170" s="74"/>
      <c r="O170" s="19"/>
    </row>
    <row r="171" spans="1:15" ht="54.75" x14ac:dyDescent="0.3">
      <c r="A171" s="87" t="s">
        <v>118</v>
      </c>
      <c r="B171" s="86"/>
      <c r="C171" s="86">
        <v>2</v>
      </c>
      <c r="D171" s="86"/>
      <c r="E171" s="86"/>
      <c r="F171" s="86"/>
      <c r="G171" s="119"/>
      <c r="H171" s="119"/>
      <c r="I171" s="86"/>
      <c r="J171" s="86">
        <v>32271</v>
      </c>
      <c r="K171" s="117" t="s">
        <v>156</v>
      </c>
      <c r="L171" s="118"/>
      <c r="M171" s="118">
        <v>0</v>
      </c>
      <c r="N171" s="74" t="s">
        <v>159</v>
      </c>
      <c r="O171" s="19"/>
    </row>
    <row r="172" spans="1:15" ht="18.75" x14ac:dyDescent="0.3">
      <c r="A172" s="84"/>
      <c r="B172" s="84"/>
      <c r="C172" s="84"/>
      <c r="D172" s="84"/>
      <c r="E172" s="84"/>
      <c r="F172" s="84"/>
      <c r="G172" s="84"/>
      <c r="H172" s="84"/>
      <c r="I172" s="84" t="s">
        <v>160</v>
      </c>
      <c r="J172" s="84"/>
      <c r="K172" s="84" t="s">
        <v>161</v>
      </c>
      <c r="L172" s="128"/>
      <c r="M172" s="128">
        <f>SUM(M174+M178+M186+M188+M192+M195+M198)</f>
        <v>109072</v>
      </c>
      <c r="N172" s="80"/>
      <c r="O172" s="19"/>
    </row>
    <row r="173" spans="1:15" ht="54.75" x14ac:dyDescent="0.3">
      <c r="A173" s="84" t="s">
        <v>118</v>
      </c>
      <c r="B173" s="84"/>
      <c r="C173" s="84"/>
      <c r="D173" s="84"/>
      <c r="E173" s="84"/>
      <c r="F173" s="84"/>
      <c r="G173" s="84"/>
      <c r="H173" s="84"/>
      <c r="I173" s="84">
        <v>323</v>
      </c>
      <c r="J173" s="84"/>
      <c r="K173" s="84" t="s">
        <v>161</v>
      </c>
      <c r="L173" s="128"/>
      <c r="M173" s="128"/>
      <c r="N173" s="80"/>
      <c r="O173" s="19"/>
    </row>
    <row r="174" spans="1:15" ht="18.75" x14ac:dyDescent="0.3">
      <c r="A174" s="132"/>
      <c r="B174" s="132">
        <v>1</v>
      </c>
      <c r="C174" s="132">
        <v>2</v>
      </c>
      <c r="D174" s="132"/>
      <c r="E174" s="132"/>
      <c r="F174" s="132"/>
      <c r="G174" s="132"/>
      <c r="H174" s="132"/>
      <c r="I174" s="133"/>
      <c r="J174" s="132"/>
      <c r="K174" s="134" t="s">
        <v>162</v>
      </c>
      <c r="L174" s="135"/>
      <c r="M174" s="135">
        <f>SUM(M175+M176+M177)</f>
        <v>14680</v>
      </c>
      <c r="N174" s="136"/>
      <c r="O174" s="19"/>
    </row>
    <row r="175" spans="1:15" ht="18.75" x14ac:dyDescent="0.3">
      <c r="A175" s="86" t="s">
        <v>120</v>
      </c>
      <c r="B175" s="86">
        <v>1</v>
      </c>
      <c r="C175" s="86"/>
      <c r="D175" s="86"/>
      <c r="E175" s="86"/>
      <c r="F175" s="86"/>
      <c r="G175" s="119"/>
      <c r="H175" s="119"/>
      <c r="I175" s="86"/>
      <c r="J175" s="86">
        <v>32311</v>
      </c>
      <c r="K175" s="117" t="s">
        <v>163</v>
      </c>
      <c r="L175" s="118"/>
      <c r="M175" s="118">
        <v>11080</v>
      </c>
      <c r="N175" s="74" t="s">
        <v>164</v>
      </c>
      <c r="O175" s="19"/>
    </row>
    <row r="176" spans="1:15" ht="36.75" x14ac:dyDescent="0.3">
      <c r="A176" s="143" t="s">
        <v>165</v>
      </c>
      <c r="B176" s="144"/>
      <c r="C176" s="144">
        <v>2</v>
      </c>
      <c r="D176" s="144"/>
      <c r="E176" s="144"/>
      <c r="F176" s="144"/>
      <c r="G176" s="145"/>
      <c r="H176" s="145"/>
      <c r="I176" s="144"/>
      <c r="J176" s="144">
        <v>32311</v>
      </c>
      <c r="K176" s="146" t="s">
        <v>163</v>
      </c>
      <c r="L176" s="129"/>
      <c r="M176" s="129">
        <v>3200</v>
      </c>
      <c r="N176" s="74" t="s">
        <v>158</v>
      </c>
      <c r="O176" s="19"/>
    </row>
    <row r="177" spans="1:15" ht="36.75" x14ac:dyDescent="0.3">
      <c r="A177" s="87" t="s">
        <v>165</v>
      </c>
      <c r="B177" s="86"/>
      <c r="C177" s="86">
        <v>2</v>
      </c>
      <c r="D177" s="86"/>
      <c r="E177" s="86"/>
      <c r="F177" s="86"/>
      <c r="G177" s="119"/>
      <c r="H177" s="119"/>
      <c r="I177" s="86"/>
      <c r="J177" s="86">
        <v>32313</v>
      </c>
      <c r="K177" s="117" t="s">
        <v>166</v>
      </c>
      <c r="L177" s="118"/>
      <c r="M177" s="118">
        <v>400</v>
      </c>
      <c r="N177" s="74" t="s">
        <v>167</v>
      </c>
      <c r="O177" s="19"/>
    </row>
    <row r="178" spans="1:15" ht="54.75" x14ac:dyDescent="0.3">
      <c r="A178" s="132"/>
      <c r="B178" s="132">
        <v>1</v>
      </c>
      <c r="C178" s="132">
        <v>2</v>
      </c>
      <c r="D178" s="132"/>
      <c r="E178" s="132">
        <v>5</v>
      </c>
      <c r="F178" s="132"/>
      <c r="G178" s="132"/>
      <c r="H178" s="132"/>
      <c r="I178" s="132"/>
      <c r="J178" s="133"/>
      <c r="K178" s="134" t="s">
        <v>168</v>
      </c>
      <c r="L178" s="135"/>
      <c r="M178" s="135">
        <f>SUM(M180:M184)</f>
        <v>11240</v>
      </c>
      <c r="N178" s="147"/>
      <c r="O178" s="19"/>
    </row>
    <row r="179" spans="1:15" ht="54.75" x14ac:dyDescent="0.3">
      <c r="A179" s="148" t="s">
        <v>118</v>
      </c>
      <c r="B179" s="149"/>
      <c r="C179" s="149"/>
      <c r="D179" s="149"/>
      <c r="E179" s="149"/>
      <c r="F179" s="149"/>
      <c r="G179" s="149"/>
      <c r="H179" s="149"/>
      <c r="I179" s="149"/>
      <c r="J179" s="148"/>
      <c r="K179" s="134" t="s">
        <v>168</v>
      </c>
      <c r="L179" s="150"/>
      <c r="M179" s="150">
        <f>SUM(M185)</f>
        <v>0</v>
      </c>
      <c r="N179" s="147"/>
      <c r="O179" s="19"/>
    </row>
    <row r="180" spans="1:15" ht="54.75" x14ac:dyDescent="0.3">
      <c r="A180" s="151" t="s">
        <v>120</v>
      </c>
      <c r="B180" s="151">
        <v>1</v>
      </c>
      <c r="C180" s="151"/>
      <c r="D180" s="151"/>
      <c r="E180" s="151"/>
      <c r="F180" s="151"/>
      <c r="G180" s="152"/>
      <c r="H180" s="152"/>
      <c r="I180" s="151"/>
      <c r="J180" s="151">
        <v>32322</v>
      </c>
      <c r="K180" s="153" t="s">
        <v>169</v>
      </c>
      <c r="L180" s="141"/>
      <c r="M180" s="141">
        <v>3000</v>
      </c>
      <c r="N180" s="74" t="s">
        <v>170</v>
      </c>
      <c r="O180" s="19"/>
    </row>
    <row r="181" spans="1:15" ht="54.75" x14ac:dyDescent="0.3">
      <c r="A181" s="154" t="s">
        <v>165</v>
      </c>
      <c r="B181" s="151"/>
      <c r="C181" s="151">
        <v>2</v>
      </c>
      <c r="D181" s="151"/>
      <c r="E181" s="151"/>
      <c r="F181" s="151"/>
      <c r="G181" s="152"/>
      <c r="H181" s="152"/>
      <c r="I181" s="151"/>
      <c r="J181" s="151">
        <v>32322</v>
      </c>
      <c r="K181" s="153" t="s">
        <v>169</v>
      </c>
      <c r="L181" s="141"/>
      <c r="M181" s="141">
        <v>2000</v>
      </c>
      <c r="N181" s="74" t="s">
        <v>171</v>
      </c>
      <c r="O181" s="19"/>
    </row>
    <row r="182" spans="1:15" ht="54.75" x14ac:dyDescent="0.3">
      <c r="A182" s="151" t="s">
        <v>85</v>
      </c>
      <c r="B182" s="151"/>
      <c r="C182" s="151"/>
      <c r="D182" s="151"/>
      <c r="E182" s="151">
        <v>5</v>
      </c>
      <c r="F182" s="151"/>
      <c r="G182" s="152"/>
      <c r="H182" s="152"/>
      <c r="I182" s="151"/>
      <c r="J182" s="151">
        <v>32323</v>
      </c>
      <c r="K182" s="153" t="s">
        <v>172</v>
      </c>
      <c r="L182" s="141"/>
      <c r="M182" s="141">
        <v>0</v>
      </c>
      <c r="N182" s="74" t="s">
        <v>236</v>
      </c>
      <c r="O182" s="19"/>
    </row>
    <row r="183" spans="1:15" ht="54.75" x14ac:dyDescent="0.3">
      <c r="A183" s="86" t="s">
        <v>120</v>
      </c>
      <c r="B183" s="86">
        <v>1</v>
      </c>
      <c r="C183" s="86"/>
      <c r="D183" s="86"/>
      <c r="E183" s="86"/>
      <c r="F183" s="86"/>
      <c r="G183" s="119"/>
      <c r="H183" s="119"/>
      <c r="I183" s="86"/>
      <c r="J183" s="86">
        <v>32323</v>
      </c>
      <c r="K183" s="153" t="s">
        <v>172</v>
      </c>
      <c r="L183" s="118"/>
      <c r="M183" s="118">
        <v>4240</v>
      </c>
      <c r="N183" s="74" t="s">
        <v>170</v>
      </c>
      <c r="O183" s="19"/>
    </row>
    <row r="184" spans="1:15" ht="54.75" x14ac:dyDescent="0.3">
      <c r="A184" s="87" t="s">
        <v>165</v>
      </c>
      <c r="B184" s="86"/>
      <c r="C184" s="86">
        <v>2</v>
      </c>
      <c r="D184" s="86"/>
      <c r="E184" s="86"/>
      <c r="F184" s="86"/>
      <c r="G184" s="119"/>
      <c r="H184" s="119"/>
      <c r="I184" s="86"/>
      <c r="J184" s="86">
        <v>32323</v>
      </c>
      <c r="K184" s="153" t="s">
        <v>172</v>
      </c>
      <c r="L184" s="118"/>
      <c r="M184" s="118">
        <v>2000</v>
      </c>
      <c r="N184" s="74" t="s">
        <v>171</v>
      </c>
      <c r="O184" s="19"/>
    </row>
    <row r="185" spans="1:15" ht="54.75" x14ac:dyDescent="0.3">
      <c r="A185" s="87" t="s">
        <v>118</v>
      </c>
      <c r="B185" s="86"/>
      <c r="C185" s="86"/>
      <c r="D185" s="86"/>
      <c r="E185" s="86"/>
      <c r="F185" s="86"/>
      <c r="G185" s="119"/>
      <c r="H185" s="119"/>
      <c r="I185" s="86"/>
      <c r="J185" s="86">
        <v>32323</v>
      </c>
      <c r="K185" s="117" t="s">
        <v>173</v>
      </c>
      <c r="L185" s="155"/>
      <c r="M185" s="155">
        <v>0</v>
      </c>
      <c r="N185" s="74" t="s">
        <v>174</v>
      </c>
      <c r="O185" s="19"/>
    </row>
    <row r="186" spans="1:15" ht="36.75" x14ac:dyDescent="0.3">
      <c r="A186" s="132"/>
      <c r="B186" s="132">
        <v>1</v>
      </c>
      <c r="C186" s="132"/>
      <c r="D186" s="132"/>
      <c r="E186" s="132"/>
      <c r="F186" s="132"/>
      <c r="G186" s="132"/>
      <c r="H186" s="132"/>
      <c r="I186" s="132"/>
      <c r="J186" s="133"/>
      <c r="K186" s="134" t="s">
        <v>175</v>
      </c>
      <c r="L186" s="135"/>
      <c r="M186" s="135">
        <f>SUM(M187)</f>
        <v>2880</v>
      </c>
      <c r="N186" s="136"/>
      <c r="O186" s="19"/>
    </row>
    <row r="187" spans="1:15" ht="18.75" x14ac:dyDescent="0.3">
      <c r="A187" s="86" t="s">
        <v>120</v>
      </c>
      <c r="B187" s="86">
        <v>1</v>
      </c>
      <c r="C187" s="86"/>
      <c r="D187" s="86"/>
      <c r="E187" s="86"/>
      <c r="F187" s="86"/>
      <c r="G187" s="119"/>
      <c r="H187" s="119"/>
      <c r="I187" s="86"/>
      <c r="J187" s="86">
        <v>32331</v>
      </c>
      <c r="K187" s="117" t="s">
        <v>176</v>
      </c>
      <c r="L187" s="118"/>
      <c r="M187" s="118">
        <v>2880</v>
      </c>
      <c r="N187" s="74" t="s">
        <v>177</v>
      </c>
      <c r="O187" s="19"/>
    </row>
    <row r="188" spans="1:15" ht="18.75" x14ac:dyDescent="0.3">
      <c r="A188" s="132"/>
      <c r="B188" s="132">
        <v>1</v>
      </c>
      <c r="C188" s="132"/>
      <c r="D188" s="132"/>
      <c r="E188" s="132"/>
      <c r="F188" s="132"/>
      <c r="G188" s="132"/>
      <c r="H188" s="132"/>
      <c r="I188" s="132"/>
      <c r="J188" s="133"/>
      <c r="K188" s="134" t="s">
        <v>178</v>
      </c>
      <c r="L188" s="135"/>
      <c r="M188" s="135">
        <f>SUM(M189)</f>
        <v>3512</v>
      </c>
      <c r="N188" s="136"/>
      <c r="O188" s="19"/>
    </row>
    <row r="189" spans="1:15" ht="18.75" x14ac:dyDescent="0.3">
      <c r="A189" s="86" t="s">
        <v>120</v>
      </c>
      <c r="B189" s="86">
        <v>1</v>
      </c>
      <c r="C189" s="86"/>
      <c r="D189" s="86"/>
      <c r="E189" s="86"/>
      <c r="F189" s="86"/>
      <c r="G189" s="119"/>
      <c r="H189" s="119"/>
      <c r="I189" s="86"/>
      <c r="J189" s="86">
        <v>32341</v>
      </c>
      <c r="K189" s="117" t="s">
        <v>179</v>
      </c>
      <c r="L189" s="118"/>
      <c r="M189" s="118">
        <v>3512</v>
      </c>
      <c r="N189" s="74" t="s">
        <v>180</v>
      </c>
      <c r="O189" s="19"/>
    </row>
    <row r="190" spans="1:15" ht="18.75" x14ac:dyDescent="0.3">
      <c r="A190" s="86"/>
      <c r="B190" s="86"/>
      <c r="C190" s="86">
        <v>2</v>
      </c>
      <c r="D190" s="86"/>
      <c r="E190" s="86"/>
      <c r="F190" s="86"/>
      <c r="G190" s="119"/>
      <c r="H190" s="119"/>
      <c r="I190" s="86"/>
      <c r="J190" s="86">
        <v>32341</v>
      </c>
      <c r="K190" s="117" t="s">
        <v>179</v>
      </c>
      <c r="L190" s="118"/>
      <c r="M190" s="118">
        <v>0</v>
      </c>
      <c r="N190" s="74" t="s">
        <v>181</v>
      </c>
      <c r="O190" s="19"/>
    </row>
    <row r="191" spans="1:15" ht="18.75" x14ac:dyDescent="0.3">
      <c r="A191" s="86" t="s">
        <v>80</v>
      </c>
      <c r="B191" s="86"/>
      <c r="C191" s="86">
        <v>2</v>
      </c>
      <c r="D191" s="86"/>
      <c r="E191" s="86"/>
      <c r="F191" s="86"/>
      <c r="G191" s="119"/>
      <c r="H191" s="119"/>
      <c r="I191" s="86"/>
      <c r="J191" s="86">
        <v>32342</v>
      </c>
      <c r="K191" s="117" t="s">
        <v>220</v>
      </c>
      <c r="L191" s="118"/>
      <c r="M191" s="118">
        <v>4500</v>
      </c>
      <c r="N191" s="74"/>
      <c r="O191" s="19"/>
    </row>
    <row r="192" spans="1:15" ht="36.75" x14ac:dyDescent="0.3">
      <c r="A192" s="132"/>
      <c r="B192" s="132"/>
      <c r="C192" s="132"/>
      <c r="D192" s="132"/>
      <c r="E192" s="132">
        <v>5</v>
      </c>
      <c r="F192" s="132"/>
      <c r="G192" s="132"/>
      <c r="H192" s="132"/>
      <c r="I192" s="132"/>
      <c r="J192" s="133"/>
      <c r="K192" s="134" t="s">
        <v>182</v>
      </c>
      <c r="L192" s="135"/>
      <c r="M192" s="135">
        <f>SUM(M193:M194)</f>
        <v>70000</v>
      </c>
      <c r="N192" s="136"/>
      <c r="O192" s="19"/>
    </row>
    <row r="193" spans="1:15" ht="18.75" x14ac:dyDescent="0.3">
      <c r="A193" s="86" t="s">
        <v>183</v>
      </c>
      <c r="B193" s="86"/>
      <c r="C193" s="86"/>
      <c r="D193" s="86"/>
      <c r="E193" s="86">
        <v>5</v>
      </c>
      <c r="F193" s="86"/>
      <c r="G193" s="119"/>
      <c r="H193" s="119"/>
      <c r="I193" s="86"/>
      <c r="J193" s="86">
        <v>32372</v>
      </c>
      <c r="K193" s="117" t="s">
        <v>184</v>
      </c>
      <c r="L193" s="118"/>
      <c r="M193" s="118">
        <v>40000</v>
      </c>
      <c r="N193" s="74" t="s">
        <v>185</v>
      </c>
      <c r="O193" s="19"/>
    </row>
    <row r="194" spans="1:15" ht="18.75" x14ac:dyDescent="0.3">
      <c r="A194" s="86" t="s">
        <v>153</v>
      </c>
      <c r="B194" s="86"/>
      <c r="C194" s="86"/>
      <c r="D194" s="86"/>
      <c r="E194" s="86">
        <v>5</v>
      </c>
      <c r="F194" s="86"/>
      <c r="G194" s="119"/>
      <c r="H194" s="119"/>
      <c r="I194" s="86"/>
      <c r="J194" s="86">
        <v>32372</v>
      </c>
      <c r="K194" s="117" t="s">
        <v>184</v>
      </c>
      <c r="L194" s="118"/>
      <c r="M194" s="118">
        <v>30000</v>
      </c>
      <c r="N194" s="74" t="s">
        <v>185</v>
      </c>
      <c r="O194" s="19"/>
    </row>
    <row r="195" spans="1:15" ht="18.75" x14ac:dyDescent="0.3">
      <c r="A195" s="132"/>
      <c r="B195" s="132">
        <v>1</v>
      </c>
      <c r="C195" s="132">
        <v>2</v>
      </c>
      <c r="D195" s="132"/>
      <c r="E195" s="132"/>
      <c r="F195" s="132"/>
      <c r="G195" s="132"/>
      <c r="H195" s="132"/>
      <c r="I195" s="132"/>
      <c r="J195" s="133"/>
      <c r="K195" s="134" t="s">
        <v>186</v>
      </c>
      <c r="L195" s="135"/>
      <c r="M195" s="135">
        <f>SUM(M196:M197)</f>
        <v>4760</v>
      </c>
      <c r="N195" s="136"/>
      <c r="O195" s="19"/>
    </row>
    <row r="196" spans="1:15" ht="36.75" x14ac:dyDescent="0.3">
      <c r="A196" s="144" t="s">
        <v>120</v>
      </c>
      <c r="B196" s="144">
        <v>1</v>
      </c>
      <c r="C196" s="144"/>
      <c r="D196" s="144"/>
      <c r="E196" s="144"/>
      <c r="F196" s="144"/>
      <c r="G196" s="144"/>
      <c r="H196" s="144"/>
      <c r="I196" s="144"/>
      <c r="J196" s="143">
        <v>32381</v>
      </c>
      <c r="K196" s="146" t="s">
        <v>187</v>
      </c>
      <c r="L196" s="129"/>
      <c r="M196" s="129">
        <v>4760</v>
      </c>
      <c r="N196" s="74" t="s">
        <v>188</v>
      </c>
      <c r="O196" s="19"/>
    </row>
    <row r="197" spans="1:15" ht="36.75" x14ac:dyDescent="0.3">
      <c r="A197" s="87" t="s">
        <v>110</v>
      </c>
      <c r="B197" s="86"/>
      <c r="C197" s="86">
        <v>2</v>
      </c>
      <c r="D197" s="86"/>
      <c r="E197" s="86"/>
      <c r="F197" s="86"/>
      <c r="G197" s="119"/>
      <c r="H197" s="119"/>
      <c r="I197" s="86"/>
      <c r="J197" s="86">
        <v>32381</v>
      </c>
      <c r="K197" s="117" t="s">
        <v>187</v>
      </c>
      <c r="L197" s="118"/>
      <c r="M197" s="118">
        <v>0</v>
      </c>
      <c r="N197" s="74" t="s">
        <v>189</v>
      </c>
      <c r="O197" s="19"/>
    </row>
    <row r="198" spans="1:15" ht="18.75" x14ac:dyDescent="0.3">
      <c r="A198" s="132"/>
      <c r="B198" s="132"/>
      <c r="C198" s="132">
        <v>2</v>
      </c>
      <c r="D198" s="132"/>
      <c r="E198" s="132"/>
      <c r="F198" s="132"/>
      <c r="G198" s="132"/>
      <c r="H198" s="132"/>
      <c r="I198" s="132"/>
      <c r="J198" s="133"/>
      <c r="K198" s="134" t="s">
        <v>190</v>
      </c>
      <c r="L198" s="135"/>
      <c r="M198" s="135">
        <f>SUM(M199:M199)</f>
        <v>2000</v>
      </c>
      <c r="N198" s="136"/>
      <c r="O198" s="19"/>
    </row>
    <row r="199" spans="1:15" ht="36.75" x14ac:dyDescent="0.3">
      <c r="A199" s="87" t="s">
        <v>165</v>
      </c>
      <c r="B199" s="86"/>
      <c r="C199" s="86">
        <v>2</v>
      </c>
      <c r="D199" s="86"/>
      <c r="E199" s="86"/>
      <c r="F199" s="86"/>
      <c r="G199" s="86"/>
      <c r="H199" s="86"/>
      <c r="I199" s="86"/>
      <c r="J199" s="87">
        <v>32399</v>
      </c>
      <c r="K199" s="117" t="s">
        <v>191</v>
      </c>
      <c r="L199" s="118"/>
      <c r="M199" s="118">
        <v>2000</v>
      </c>
      <c r="N199" s="74" t="s">
        <v>192</v>
      </c>
      <c r="O199" s="19"/>
    </row>
    <row r="200" spans="1:15" ht="18.75" x14ac:dyDescent="0.3">
      <c r="A200" s="156"/>
      <c r="B200" s="132"/>
      <c r="C200" s="132">
        <v>2</v>
      </c>
      <c r="D200" s="132"/>
      <c r="E200" s="156"/>
      <c r="F200" s="156"/>
      <c r="G200" s="132"/>
      <c r="H200" s="132"/>
      <c r="I200" s="132"/>
      <c r="J200" s="132"/>
      <c r="K200" s="134" t="s">
        <v>194</v>
      </c>
      <c r="L200" s="135"/>
      <c r="M200" s="135">
        <f>SUM(M201)</f>
        <v>4000</v>
      </c>
      <c r="N200" s="157"/>
      <c r="O200" s="19"/>
    </row>
    <row r="201" spans="1:15" ht="36.75" x14ac:dyDescent="0.3">
      <c r="A201" s="121" t="s">
        <v>165</v>
      </c>
      <c r="B201" s="86"/>
      <c r="C201" s="86">
        <v>2</v>
      </c>
      <c r="D201" s="86"/>
      <c r="E201" s="119"/>
      <c r="F201" s="119"/>
      <c r="G201" s="119"/>
      <c r="H201" s="119"/>
      <c r="I201" s="86"/>
      <c r="J201" s="86">
        <v>32931</v>
      </c>
      <c r="K201" s="117" t="s">
        <v>194</v>
      </c>
      <c r="L201" s="118"/>
      <c r="M201" s="118">
        <v>4000</v>
      </c>
      <c r="N201" s="74" t="s">
        <v>195</v>
      </c>
      <c r="O201" s="19"/>
    </row>
    <row r="202" spans="1:15" ht="18.75" x14ac:dyDescent="0.3">
      <c r="A202" s="156"/>
      <c r="B202" s="132"/>
      <c r="C202" s="132">
        <v>2</v>
      </c>
      <c r="D202" s="132"/>
      <c r="E202" s="156"/>
      <c r="F202" s="156"/>
      <c r="G202" s="156"/>
      <c r="H202" s="156"/>
      <c r="I202" s="132"/>
      <c r="J202" s="156"/>
      <c r="K202" s="134" t="s">
        <v>196</v>
      </c>
      <c r="L202" s="135"/>
      <c r="M202" s="135">
        <f>SUM(M203:M203)</f>
        <v>2000</v>
      </c>
      <c r="N202" s="157"/>
      <c r="O202" s="19"/>
    </row>
    <row r="203" spans="1:15" ht="36.75" x14ac:dyDescent="0.3">
      <c r="A203" s="121" t="s">
        <v>165</v>
      </c>
      <c r="B203" s="86"/>
      <c r="C203" s="86">
        <v>2</v>
      </c>
      <c r="D203" s="86"/>
      <c r="E203" s="119"/>
      <c r="F203" s="119"/>
      <c r="G203" s="119"/>
      <c r="H203" s="119"/>
      <c r="I203" s="86"/>
      <c r="J203" s="86">
        <v>32999</v>
      </c>
      <c r="K203" s="117" t="s">
        <v>193</v>
      </c>
      <c r="L203" s="118"/>
      <c r="M203" s="118">
        <v>2000</v>
      </c>
      <c r="N203" s="74" t="s">
        <v>197</v>
      </c>
      <c r="O203" s="19"/>
    </row>
    <row r="204" spans="1:15" ht="42.75" customHeight="1" x14ac:dyDescent="0.3">
      <c r="A204" s="127"/>
      <c r="B204" s="82">
        <v>2</v>
      </c>
      <c r="C204" s="82"/>
      <c r="D204" s="82"/>
      <c r="E204" s="127"/>
      <c r="F204" s="127"/>
      <c r="G204" s="127"/>
      <c r="H204" s="127"/>
      <c r="I204" s="82">
        <v>343</v>
      </c>
      <c r="J204" s="82"/>
      <c r="K204" s="84" t="s">
        <v>198</v>
      </c>
      <c r="L204" s="128"/>
      <c r="M204" s="128">
        <f t="shared" ref="M204" si="4">SUM(M207)</f>
        <v>1800</v>
      </c>
      <c r="N204" s="120"/>
      <c r="O204" s="19"/>
    </row>
    <row r="205" spans="1:15" ht="44.25" customHeight="1" x14ac:dyDescent="0.3">
      <c r="A205" s="84"/>
      <c r="B205" s="84">
        <v>1</v>
      </c>
      <c r="C205" s="84"/>
      <c r="D205" s="84"/>
      <c r="E205" s="84"/>
      <c r="F205" s="84"/>
      <c r="G205" s="84"/>
      <c r="H205" s="84"/>
      <c r="I205" s="84">
        <v>343</v>
      </c>
      <c r="J205" s="84"/>
      <c r="K205" s="84" t="s">
        <v>198</v>
      </c>
      <c r="L205" s="128"/>
      <c r="M205" s="128">
        <f>SUM(M206)</f>
        <v>4618.7</v>
      </c>
      <c r="N205" s="80"/>
      <c r="O205" s="19"/>
    </row>
    <row r="206" spans="1:15" ht="26.25" customHeight="1" x14ac:dyDescent="0.3">
      <c r="A206" s="158" t="s">
        <v>80</v>
      </c>
      <c r="B206" s="158">
        <v>1</v>
      </c>
      <c r="C206" s="158"/>
      <c r="D206" s="158"/>
      <c r="E206" s="158"/>
      <c r="F206" s="158"/>
      <c r="G206" s="158"/>
      <c r="H206" s="158"/>
      <c r="I206" s="119"/>
      <c r="J206" s="86">
        <v>34312</v>
      </c>
      <c r="K206" s="159" t="s">
        <v>199</v>
      </c>
      <c r="L206" s="118"/>
      <c r="M206" s="118">
        <v>4618.7</v>
      </c>
      <c r="N206" s="74" t="s">
        <v>200</v>
      </c>
      <c r="O206" s="19"/>
    </row>
    <row r="207" spans="1:15" ht="26.25" customHeight="1" x14ac:dyDescent="0.3">
      <c r="A207" s="158" t="s">
        <v>237</v>
      </c>
      <c r="B207" s="158"/>
      <c r="C207" s="158">
        <v>2</v>
      </c>
      <c r="D207" s="158"/>
      <c r="E207" s="158"/>
      <c r="F207" s="158"/>
      <c r="G207" s="158"/>
      <c r="H207" s="158"/>
      <c r="I207" s="119"/>
      <c r="J207" s="86">
        <v>34312</v>
      </c>
      <c r="K207" s="159" t="s">
        <v>199</v>
      </c>
      <c r="L207" s="118"/>
      <c r="M207" s="118">
        <v>1800</v>
      </c>
      <c r="N207" s="74" t="s">
        <v>201</v>
      </c>
      <c r="O207" s="19"/>
    </row>
    <row r="208" spans="1:15" ht="30" customHeight="1" x14ac:dyDescent="0.3">
      <c r="A208" s="160"/>
      <c r="B208" s="160"/>
      <c r="C208" s="160"/>
      <c r="D208" s="160"/>
      <c r="E208" s="160"/>
      <c r="F208" s="160"/>
      <c r="G208" s="160"/>
      <c r="H208" s="160"/>
      <c r="I208" s="111"/>
      <c r="J208" s="160"/>
      <c r="K208" s="44" t="s">
        <v>202</v>
      </c>
      <c r="L208" s="161"/>
      <c r="M208" s="161">
        <f t="shared" ref="M208:M210" si="5">SUM(M209)</f>
        <v>13000</v>
      </c>
      <c r="N208" s="162"/>
      <c r="O208" s="19"/>
    </row>
    <row r="209" spans="1:16" ht="36.75" x14ac:dyDescent="0.3">
      <c r="A209" s="163"/>
      <c r="B209" s="163"/>
      <c r="C209" s="163"/>
      <c r="D209" s="163"/>
      <c r="E209" s="163"/>
      <c r="F209" s="163"/>
      <c r="G209" s="163" t="s">
        <v>203</v>
      </c>
      <c r="H209" s="163"/>
      <c r="I209" s="111"/>
      <c r="J209" s="111"/>
      <c r="K209" s="44" t="s">
        <v>6</v>
      </c>
      <c r="L209" s="161"/>
      <c r="M209" s="161">
        <f t="shared" si="5"/>
        <v>13000</v>
      </c>
      <c r="N209" s="162"/>
      <c r="O209" s="19"/>
    </row>
    <row r="210" spans="1:16" ht="36.75" x14ac:dyDescent="0.3">
      <c r="A210" s="122"/>
      <c r="B210" s="122"/>
      <c r="C210" s="122"/>
      <c r="D210" s="122"/>
      <c r="E210" s="122"/>
      <c r="F210" s="122"/>
      <c r="G210" s="122"/>
      <c r="H210" s="122">
        <v>42</v>
      </c>
      <c r="I210" s="164"/>
      <c r="J210" s="122"/>
      <c r="K210" s="124" t="s">
        <v>6</v>
      </c>
      <c r="L210" s="125"/>
      <c r="M210" s="125">
        <f t="shared" si="5"/>
        <v>13000</v>
      </c>
      <c r="N210" s="126"/>
      <c r="O210" s="19"/>
    </row>
    <row r="211" spans="1:16" ht="18.75" x14ac:dyDescent="0.3">
      <c r="A211" s="82"/>
      <c r="B211" s="82"/>
      <c r="C211" s="82"/>
      <c r="D211" s="82"/>
      <c r="E211" s="82"/>
      <c r="F211" s="82"/>
      <c r="G211" s="82"/>
      <c r="H211" s="82"/>
      <c r="I211" s="83" t="s">
        <v>204</v>
      </c>
      <c r="J211" s="82"/>
      <c r="K211" s="84" t="s">
        <v>205</v>
      </c>
      <c r="L211" s="165"/>
      <c r="M211" s="165">
        <f>SUM(M216+M217+M218+M219+M221)</f>
        <v>13000</v>
      </c>
      <c r="N211" s="120"/>
      <c r="O211" s="19"/>
    </row>
    <row r="212" spans="1:16" ht="36.75" x14ac:dyDescent="0.3">
      <c r="A212" s="160"/>
      <c r="B212" s="160"/>
      <c r="C212" s="160"/>
      <c r="D212" s="160"/>
      <c r="E212" s="160"/>
      <c r="F212" s="160"/>
      <c r="G212" s="160"/>
      <c r="H212" s="160"/>
      <c r="I212" s="111"/>
      <c r="J212" s="160"/>
      <c r="K212" s="44" t="s">
        <v>206</v>
      </c>
      <c r="L212" s="161"/>
      <c r="M212" s="161">
        <f>SUM(M219)</f>
        <v>0</v>
      </c>
      <c r="N212" s="162"/>
      <c r="O212" s="19"/>
    </row>
    <row r="213" spans="1:16" ht="36.75" x14ac:dyDescent="0.3">
      <c r="A213" s="111"/>
      <c r="B213" s="111"/>
      <c r="C213" s="111"/>
      <c r="D213" s="111"/>
      <c r="E213" s="111"/>
      <c r="F213" s="111"/>
      <c r="G213" s="111"/>
      <c r="H213" s="111"/>
      <c r="I213" s="163"/>
      <c r="J213" s="111"/>
      <c r="K213" s="44" t="s">
        <v>30</v>
      </c>
      <c r="L213" s="166"/>
      <c r="M213" s="166">
        <f>SUM(M216+M217+M218)</f>
        <v>13000</v>
      </c>
      <c r="N213" s="162"/>
      <c r="O213" s="19"/>
    </row>
    <row r="214" spans="1:16" ht="36.75" x14ac:dyDescent="0.3">
      <c r="A214" s="111"/>
      <c r="B214" s="111"/>
      <c r="C214" s="111"/>
      <c r="D214" s="111"/>
      <c r="E214" s="111"/>
      <c r="F214" s="111"/>
      <c r="G214" s="111"/>
      <c r="H214" s="111"/>
      <c r="I214" s="163"/>
      <c r="J214" s="111"/>
      <c r="K214" s="44" t="s">
        <v>207</v>
      </c>
      <c r="L214" s="167"/>
      <c r="M214" s="167">
        <v>0</v>
      </c>
      <c r="N214" s="162"/>
      <c r="O214" s="19"/>
    </row>
    <row r="215" spans="1:16" ht="36.75" x14ac:dyDescent="0.3">
      <c r="A215" s="111"/>
      <c r="B215" s="111"/>
      <c r="C215" s="111"/>
      <c r="D215" s="111"/>
      <c r="E215" s="111"/>
      <c r="F215" s="111"/>
      <c r="G215" s="111"/>
      <c r="H215" s="111"/>
      <c r="I215" s="163"/>
      <c r="J215" s="111"/>
      <c r="K215" s="44" t="s">
        <v>208</v>
      </c>
      <c r="L215" s="167"/>
      <c r="M215" s="167">
        <f>SUM(M221)</f>
        <v>0</v>
      </c>
      <c r="N215" s="162"/>
      <c r="O215" s="19"/>
    </row>
    <row r="216" spans="1:16" ht="36.75" x14ac:dyDescent="0.3">
      <c r="A216" s="87" t="s">
        <v>110</v>
      </c>
      <c r="B216" s="86"/>
      <c r="C216" s="86">
        <v>2</v>
      </c>
      <c r="D216" s="86"/>
      <c r="E216" s="86"/>
      <c r="F216" s="86"/>
      <c r="G216" s="86"/>
      <c r="H216" s="86"/>
      <c r="I216" s="86"/>
      <c r="J216" s="87">
        <v>42211</v>
      </c>
      <c r="K216" s="168" t="s">
        <v>209</v>
      </c>
      <c r="L216" s="141"/>
      <c r="M216" s="141">
        <v>0</v>
      </c>
      <c r="N216" s="74" t="s">
        <v>210</v>
      </c>
      <c r="O216" s="19"/>
    </row>
    <row r="217" spans="1:16" ht="36.75" x14ac:dyDescent="0.3">
      <c r="A217" s="87" t="s">
        <v>110</v>
      </c>
      <c r="B217" s="86"/>
      <c r="C217" s="86">
        <v>2</v>
      </c>
      <c r="D217" s="86"/>
      <c r="E217" s="86"/>
      <c r="F217" s="86"/>
      <c r="G217" s="86"/>
      <c r="H217" s="86"/>
      <c r="I217" s="86"/>
      <c r="J217" s="87">
        <v>42233</v>
      </c>
      <c r="K217" s="169" t="s">
        <v>211</v>
      </c>
      <c r="L217" s="118"/>
      <c r="M217" s="118">
        <v>9000</v>
      </c>
      <c r="N217" s="74" t="s">
        <v>212</v>
      </c>
      <c r="O217" s="19"/>
    </row>
    <row r="218" spans="1:16" ht="36.75" x14ac:dyDescent="0.3">
      <c r="A218" s="87" t="s">
        <v>110</v>
      </c>
      <c r="B218" s="86"/>
      <c r="C218" s="86">
        <v>2</v>
      </c>
      <c r="D218" s="86"/>
      <c r="E218" s="86"/>
      <c r="F218" s="86"/>
      <c r="G218" s="86"/>
      <c r="H218" s="86"/>
      <c r="I218" s="86"/>
      <c r="J218" s="87">
        <v>42239</v>
      </c>
      <c r="K218" s="168" t="s">
        <v>213</v>
      </c>
      <c r="L218" s="118"/>
      <c r="M218" s="118">
        <v>4000</v>
      </c>
      <c r="N218" s="74" t="s">
        <v>212</v>
      </c>
      <c r="O218" s="19"/>
    </row>
    <row r="219" spans="1:16" ht="36.75" x14ac:dyDescent="0.3">
      <c r="A219" s="87" t="s">
        <v>214</v>
      </c>
      <c r="B219" s="119"/>
      <c r="C219" s="119"/>
      <c r="D219" s="119"/>
      <c r="E219" s="119"/>
      <c r="F219" s="119"/>
      <c r="G219" s="119"/>
      <c r="H219" s="119"/>
      <c r="I219" s="86"/>
      <c r="J219" s="86">
        <v>42233</v>
      </c>
      <c r="K219" s="117" t="s">
        <v>211</v>
      </c>
      <c r="L219" s="118"/>
      <c r="M219" s="129">
        <v>0</v>
      </c>
      <c r="N219" s="74" t="s">
        <v>215</v>
      </c>
      <c r="O219" s="19"/>
    </row>
    <row r="220" spans="1:16" ht="36.75" x14ac:dyDescent="0.3">
      <c r="A220" s="87" t="s">
        <v>216</v>
      </c>
      <c r="B220" s="119"/>
      <c r="C220" s="119"/>
      <c r="D220" s="119"/>
      <c r="E220" s="119"/>
      <c r="F220" s="86">
        <v>5</v>
      </c>
      <c r="G220" s="86"/>
      <c r="H220" s="119"/>
      <c r="I220" s="86"/>
      <c r="J220" s="86">
        <v>42233</v>
      </c>
      <c r="K220" s="117" t="s">
        <v>211</v>
      </c>
      <c r="L220" s="118"/>
      <c r="M220" s="130">
        <v>0</v>
      </c>
      <c r="N220" s="74"/>
      <c r="O220" s="19"/>
    </row>
    <row r="221" spans="1:16" ht="36.75" x14ac:dyDescent="0.3">
      <c r="A221" s="87" t="s">
        <v>217</v>
      </c>
      <c r="B221" s="119"/>
      <c r="C221" s="119"/>
      <c r="D221" s="119"/>
      <c r="E221" s="119"/>
      <c r="F221" s="86">
        <v>5</v>
      </c>
      <c r="G221" s="86"/>
      <c r="H221" s="119"/>
      <c r="I221" s="86"/>
      <c r="J221" s="86">
        <v>42233</v>
      </c>
      <c r="K221" s="117" t="s">
        <v>211</v>
      </c>
      <c r="L221" s="118"/>
      <c r="M221" s="130">
        <v>0</v>
      </c>
      <c r="N221" s="74"/>
      <c r="O221" s="19"/>
    </row>
    <row r="222" spans="1:16" ht="18.75" x14ac:dyDescent="0.3">
      <c r="A222" s="170"/>
      <c r="B222" s="170"/>
      <c r="C222" s="170"/>
      <c r="D222" s="170"/>
      <c r="E222" s="170"/>
      <c r="F222" s="170"/>
      <c r="G222" s="180" t="s">
        <v>218</v>
      </c>
      <c r="H222" s="180"/>
      <c r="I222" s="180"/>
      <c r="J222" s="180"/>
      <c r="K222" s="180"/>
      <c r="L222" s="171"/>
      <c r="M222" s="172">
        <f>SUM(M209+M88)</f>
        <v>3300000.0000000005</v>
      </c>
      <c r="N222" s="74"/>
      <c r="O222" s="19"/>
    </row>
    <row r="223" spans="1:16" ht="18.75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0"/>
      <c r="N223" s="20"/>
      <c r="O223" s="20"/>
      <c r="P223" s="14"/>
    </row>
    <row r="224" spans="1:16" ht="18.75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5"/>
      <c r="L224" s="15"/>
      <c r="M224" s="173"/>
      <c r="N224" s="173"/>
      <c r="O224" s="173"/>
    </row>
    <row r="225" spans="1:16" ht="18.75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5"/>
      <c r="L225" s="20" t="s">
        <v>240</v>
      </c>
      <c r="M225" s="20"/>
      <c r="N225" s="174"/>
      <c r="O225" s="175"/>
    </row>
    <row r="226" spans="1:16" ht="18.75" x14ac:dyDescent="0.3">
      <c r="A226" s="20" t="s">
        <v>250</v>
      </c>
      <c r="B226" s="20"/>
      <c r="C226" s="20"/>
      <c r="D226" s="20"/>
      <c r="E226" s="20"/>
      <c r="F226" s="20"/>
      <c r="G226" s="20"/>
      <c r="H226" s="20"/>
      <c r="I226" s="20"/>
      <c r="J226" s="20"/>
      <c r="K226" s="15"/>
      <c r="L226" s="173" t="s">
        <v>248</v>
      </c>
      <c r="M226" s="173"/>
      <c r="N226" s="19"/>
      <c r="O226" s="20"/>
      <c r="P226" s="2"/>
    </row>
    <row r="227" spans="1:16" ht="16.5" customHeight="1" x14ac:dyDescent="0.3">
      <c r="A227" s="19" t="s">
        <v>251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75"/>
      <c r="M227" s="175"/>
      <c r="N227" s="19"/>
      <c r="O227" s="20"/>
    </row>
    <row r="228" spans="1:16" ht="13.5" customHeight="1" x14ac:dyDescent="0.3">
      <c r="A228" s="19" t="s">
        <v>239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0"/>
      <c r="N228" s="20"/>
      <c r="O228" s="20"/>
    </row>
    <row r="229" spans="1:16" ht="29.25" customHeight="1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0"/>
      <c r="N229" s="20"/>
      <c r="O229" s="20"/>
    </row>
    <row r="230" spans="1:16" ht="29.25" customHeight="1" x14ac:dyDescent="0.25"/>
    <row r="301" ht="30.75" customHeight="1" x14ac:dyDescent="0.25"/>
    <row r="315" spans="1:16" s="13" customForma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2"/>
      <c r="O315" s="2"/>
      <c r="P315" s="1"/>
    </row>
    <row r="316" spans="1:16" ht="26.25" customHeight="1" x14ac:dyDescent="0.25"/>
    <row r="318" spans="1:16" ht="27" customHeight="1" x14ac:dyDescent="0.25"/>
    <row r="336" spans="1:16" s="2" customForma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P336" s="1"/>
    </row>
  </sheetData>
  <sheetProtection selectLockedCells="1" selectUnlockedCells="1"/>
  <mergeCells count="10">
    <mergeCell ref="G222:K222"/>
    <mergeCell ref="A28:K28"/>
    <mergeCell ref="B29:F29"/>
    <mergeCell ref="A76:K76"/>
    <mergeCell ref="B77:F77"/>
    <mergeCell ref="A80:B80"/>
    <mergeCell ref="C80:D80"/>
    <mergeCell ref="E80:F80"/>
    <mergeCell ref="G80:H80"/>
    <mergeCell ref="I80:J80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Javna</dc:creator>
  <cp:lastModifiedBy>Iris Jakac</cp:lastModifiedBy>
  <cp:lastPrinted>2022-01-10T11:19:07Z</cp:lastPrinted>
  <dcterms:created xsi:type="dcterms:W3CDTF">2019-09-24T12:32:17Z</dcterms:created>
  <dcterms:modified xsi:type="dcterms:W3CDTF">2022-03-02T14:45:35Z</dcterms:modified>
</cp:coreProperties>
</file>